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45" activeTab="1"/>
  </bookViews>
  <sheets>
    <sheet name="стр.1_9" sheetId="1" r:id="rId1"/>
    <sheet name="стр.10_1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_xlnm.Print_Titles" localSheetId="0">'стр.1_9'!$33:$33</definedName>
    <definedName name="_xlnm.Print_Titles" localSheetId="1">'стр.10_12'!$3:$4</definedName>
    <definedName name="_xlnm.Print_Area" localSheetId="0">'стр.1_9'!$A$1:$DH$65</definedName>
    <definedName name="_xlnm.Print_Area" localSheetId="1">'стр.10_12'!$A$1:$DI$41</definedName>
  </definedNames>
  <calcPr fullCalcOnLoad="1"/>
</workbook>
</file>

<file path=xl/sharedStrings.xml><?xml version="1.0" encoding="utf-8"?>
<sst xmlns="http://schemas.openxmlformats.org/spreadsheetml/2006/main" count="235" uniqueCount="167">
  <si>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</si>
  <si>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</si>
  <si>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</si>
  <si>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</si>
  <si>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</si>
  <si>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</si>
  <si>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</si>
  <si>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</si>
  <si>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</si>
  <si>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</si>
  <si>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</si>
  <si>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</si>
  <si>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</si>
  <si>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</si>
  <si>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</si>
  <si>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</si>
  <si>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</si>
  <si>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</si>
  <si>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</si>
  <si>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</si>
  <si>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</si>
  <si>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</si>
  <si>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</si>
  <si>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</si>
  <si>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</si>
  <si>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</si>
  <si>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</si>
  <si>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</si>
  <si>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</si>
  <si>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</si>
  <si>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</si>
  <si>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</si>
  <si>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</si>
  <si>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</si>
  <si>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</si>
  <si>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</si>
  <si>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</si>
  <si>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</si>
  <si>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</si>
  <si>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</si>
  <si>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</si>
  <si>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</si>
  <si>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</si>
  <si>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</si>
  <si>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</si>
  <si>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3.2.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</si>
  <si>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</si>
  <si>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</si>
  <si>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</si>
  <si>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</si>
  <si>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</si>
  <si>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</si>
  <si>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</si>
  <si>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</si>
  <si>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</si>
  <si>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</si>
  <si>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</si>
  <si>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</si>
  <si>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</si>
  <si>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</si>
  <si>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</si>
  <si>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</si>
  <si>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</si>
  <si>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</si>
  <si>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</si>
  <si>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</si>
  <si>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</si>
  <si>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</si>
  <si>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</si>
  <si>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</si>
  <si>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</si>
  <si>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</si>
  <si>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</si>
  <si>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</si>
  <si>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</si>
  <si>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</si>
  <si>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</si>
  <si>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</si>
  <si>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</si>
  <si>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</si>
  <si>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</si>
  <si>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</si>
  <si>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</si>
  <si>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</si>
  <si>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</si>
  <si>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</si>
  <si>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</si>
  <si>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</si>
  <si>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</si>
  <si>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</si>
  <si>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менее 670 кВт</t>
  </si>
  <si>
    <t>от 670 кВт до 10 МВт</t>
  </si>
  <si>
    <t>не менее 10 МВт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</si>
  <si>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</si>
  <si>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</si>
  <si>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</si>
  <si>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</si>
  <si>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</si>
  <si>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</si>
  <si>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</si>
  <si>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</si>
  <si>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</si>
  <si>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</si>
  <si>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Для гарантирующих поставщиков:</t>
  </si>
  <si>
    <t>величина сбытовой надбавки для населения и приравненных к нему категорий потребителей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</si>
  <si>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</si>
  <si>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прочих потребителей:</t>
  </si>
  <si>
    <t>Для генерирующих объектов:</t>
  </si>
  <si>
    <t>цена на электрическую энергию</t>
  </si>
  <si>
    <t>в том числе топливная составляющая</t>
  </si>
  <si>
    <t>цена на генерирующую мощность</t>
  </si>
  <si>
    <t>рублей/Гкал</t>
  </si>
  <si>
    <t>средний одноставочный тариф на тепловую энергию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</si>
  <si>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</si>
  <si>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</si>
  <si>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</si>
  <si>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</si>
  <si>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0"/>
        <rFont val="Times New Roman"/>
        <family val="1"/>
      </rPr>
      <t>2</t>
    </r>
  </si>
  <si>
    <r>
      <t>2,5 - 7,0 кг/см</t>
    </r>
    <r>
      <rPr>
        <vertAlign val="superscript"/>
        <sz val="10"/>
        <rFont val="Times New Roman"/>
        <family val="1"/>
      </rPr>
      <t>2</t>
    </r>
  </si>
  <si>
    <r>
      <t>7,0 - 13,0 кг/см</t>
    </r>
    <r>
      <rPr>
        <vertAlign val="superscript"/>
        <sz val="10"/>
        <rFont val="Times New Roman"/>
        <family val="1"/>
      </rPr>
      <t>2</t>
    </r>
  </si>
  <si>
    <r>
      <t>&gt; 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</si>
  <si>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</si>
  <si>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</si>
  <si>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</si>
  <si>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рублей/Гкал/ч
в месяц</t>
  </si>
  <si>
    <t>ставка на содержание тепловой мощности</t>
  </si>
  <si>
    <t>4.4.2.</t>
  </si>
  <si>
    <t>тариф на тепловую энергию</t>
  </si>
  <si>
    <t>средний тариф на теплоноситель, в том числе:</t>
  </si>
  <si>
    <t>вода</t>
  </si>
  <si>
    <t>пар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</si>
  <si>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</si>
  <si>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</si>
  <si>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</si>
  <si>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</si>
  <si>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Примечания:</t>
  </si>
  <si>
    <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</si>
  <si>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</si>
  <si>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</si>
  <si>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</si>
  <si>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</si>
  <si>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рублей/
куб. метр</t>
  </si>
  <si>
    <t>рублей/
тыс. кВт·ч</t>
  </si>
  <si>
    <t>Для коммерческого 
оператора</t>
  </si>
  <si>
    <t>Открытое акционерное общество "Рыбинская городская электросеть"</t>
  </si>
  <si>
    <t>(ОАО "Рыбинская городская электросеть")</t>
  </si>
  <si>
    <t>ОАО "Рыбинская городская электросеть"</t>
  </si>
  <si>
    <t>г. Рыбинск, ул. Щепкина, д. 16</t>
  </si>
  <si>
    <t>7610096000</t>
  </si>
  <si>
    <t>761001001</t>
  </si>
  <si>
    <t>Асадов Рафик Рагибович</t>
  </si>
  <si>
    <t>info@rybelset.ru</t>
  </si>
  <si>
    <t>8 (4855) 26-23-13</t>
  </si>
  <si>
    <t>Предложения
на расчетный период регулирования
2021 год</t>
  </si>
  <si>
    <t>Предложения
на расчетный период регулирования
2022 год</t>
  </si>
  <si>
    <t>Предложения
на расчетный период регулирования
2023 год</t>
  </si>
  <si>
    <t>Предложения
на расчетный период регулирования
2024 год</t>
  </si>
  <si>
    <t>утвеждена генеральным директором</t>
  </si>
  <si>
    <t>ОАО "РГЭС" не является членом Общероссийского отраслевого объединения работодателей электроэнергетики</t>
  </si>
  <si>
    <t>Утверждена Департаментом ЖКХ, энергетики и регулирования тарифой на 2020-2024 гг.</t>
  </si>
  <si>
    <t>2022</t>
  </si>
  <si>
    <t>Фактические показатели за год, предшествующий базовому периоду
2020 год</t>
  </si>
  <si>
    <t>Показатели, утвержденные
на базовый
период *
2021 год</t>
  </si>
  <si>
    <t>Приказ ДЭиРТ ЯО №359 от          28.10.2020 г.</t>
  </si>
  <si>
    <t>Приказ ДЭиРТ ЯО №440д от 30.10.201</t>
  </si>
  <si>
    <t>Фактические показатели за год, предшествующий базовому периоду
2019 год</t>
  </si>
  <si>
    <t>Показатели, утвержденные
на базовый
период *
2020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</si>
</sst>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-* #,##0\ _₽_-;\-* #,##0\ _₽_-;_-* &quot;-&quot;??\ _₽_-;_-@_-"/>
    <numFmt numFmtId="178" formatCode="0.0%"/>
  </numFmts>
  <fonts count="4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/>
    </xf>
    <xf numFmtId="176" fontId="3" fillId="0" borderId="10" xfId="0" applyNumberFormat="1" applyFont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left"/>
    </xf>
    <xf numFmtId="2" fontId="3" fillId="33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178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left"/>
    </xf>
    <xf numFmtId="4" fontId="3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left" vertical="top" wrapText="1"/>
    </xf>
    <xf numFmtId="4" fontId="3" fillId="33" borderId="13" xfId="0" applyNumberFormat="1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4" fontId="3" fillId="33" borderId="14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top" wrapText="1"/>
    </xf>
    <xf numFmtId="1" fontId="3" fillId="0" borderId="14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3" fillId="33" borderId="14" xfId="0" applyNumberFormat="1" applyFont="1" applyFill="1" applyBorder="1" applyAlignment="1">
      <alignment horizontal="center" vertical="top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top" wrapText="1"/>
    </xf>
    <xf numFmtId="3" fontId="3" fillId="33" borderId="12" xfId="0" applyNumberFormat="1" applyFont="1" applyFill="1" applyBorder="1" applyAlignment="1">
      <alignment horizontal="center" vertical="top" wrapText="1"/>
    </xf>
    <xf numFmtId="3" fontId="3" fillId="33" borderId="14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176" fontId="3" fillId="0" borderId="13" xfId="0" applyNumberFormat="1" applyFont="1" applyBorder="1" applyAlignment="1">
      <alignment horizontal="center" vertical="top" wrapText="1"/>
    </xf>
    <xf numFmtId="176" fontId="3" fillId="0" borderId="12" xfId="0" applyNumberFormat="1" applyFont="1" applyBorder="1" applyAlignment="1">
      <alignment horizontal="center" vertical="top" wrapText="1"/>
    </xf>
    <xf numFmtId="176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center" vertical="top" wrapText="1"/>
    </xf>
    <xf numFmtId="178" fontId="3" fillId="0" borderId="10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9" fontId="7" fillId="0" borderId="12" xfId="42" applyNumberFormat="1" applyBorder="1" applyAlignment="1" applyProtection="1">
      <alignment horizontal="left"/>
      <protection/>
    </xf>
    <xf numFmtId="49" fontId="1" fillId="0" borderId="12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 wrapText="1" indent="1"/>
    </xf>
    <xf numFmtId="0" fontId="3" fillId="0" borderId="14" xfId="0" applyNumberFormat="1" applyFont="1" applyBorder="1" applyAlignment="1">
      <alignment horizontal="left" vertical="top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77;%20&#1076;&#1086;&#1082;&#1091;&#1084;&#1077;&#1085;&#1090;&#1099;\&#1069;&#1082;&#1086;&#1085;&#1086;&#1084;&#1080;&#1095;&#1077;&#1089;&#1082;&#1072;&#1103;%20&#1089;&#1083;&#1091;&#1078;&#1073;&#1072;\&#1045;&#1084;&#1077;&#1083;&#1100;&#1103;&#1085;&#1086;&#1074;&#1072;%20&#1040;.%20&#1055;\&#1058;&#1072;&#1088;&#1080;&#1092;%202019\&#1058;&#1072;&#1088;&#1080;&#1092;&#1085;&#1072;&#1103;%20&#1079;&#1072;&#1103;&#1074;&#1082;&#1072;%20&#1086;&#1090;%2007.12.2018_&#1091;&#1090;&#1074;&#1077;&#1088;&#1078;&#1076;&#1077;&#1085;&#1086;\&#1056;&#1099;&#1073;&#1080;&#1085;&#1089;&#1082;&#1072;&#1103;%20&#1075;&#1086;&#1088;&#1089;&#1077;&#1090;&#1100;%20&#1064;&#1072;&#1073;&#1083;&#1086;&#1085;%20&#1082;&#1086;&#1088;&#1088;&#1077;&#1082;&#1090;&#1080;&#1088;&#1086;&#1074;&#1082;&#1072;%202019_&#1091;&#1090;&#1074;&#1077;&#1088;&#1078;&#1076;&#1077;&#1085;&#108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77;%20&#1076;&#1086;&#1082;&#1091;&#1084;&#1077;&#1085;&#1090;&#1099;\&#1069;&#1082;&#1086;&#1085;&#1086;&#1084;&#1080;&#1095;&#1077;&#1089;&#1082;&#1072;&#1103;%20&#1089;&#1083;&#1091;&#1078;&#1073;&#1072;\&#1045;&#1084;&#1077;&#1083;&#1100;&#1103;&#1085;&#1086;&#1074;&#1072;%20&#1040;.%20&#1055;\&#1047;&#1072;&#1087;&#1088;&#1086;&#1089;&#1099;\&#1056;&#1043;&#1069;&#1057;_&#1056;&#1040;&#1057;&#1050;&#1056;&#1067;&#1058;&#1048;&#1045;%20&#1048;&#1053;&#1060;&#1054;&#1056;&#1052;&#1040;&#1062;&#1048;&#1048;%20(&#1050;%20&#1055;&#1056;&#1048;&#1050;&#1040;&#1047;&#1059;%20&#1060;&#1057;&#1058;%20&#1056;&#1054;&#1057;&#1057;&#1048;&#1048;%20&#1054;&#1058;%2024.10.2014%20&#8470;&#160;1831-&#1069;)%2084F3_2020_29.03.2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77;%20&#1076;&#1086;&#1082;&#1091;&#1084;&#1077;&#1085;&#1090;&#1099;\&#1069;&#1082;&#1086;&#1085;&#1086;&#1084;&#1080;&#1095;&#1077;&#1089;&#1082;&#1072;&#1103;%20&#1089;&#1083;&#1091;&#1078;&#1073;&#1072;\&#1045;&#1084;&#1077;&#1083;&#1100;&#1103;&#1085;&#1086;&#1074;&#1072;%20&#1040;.%20&#1055;\&#1048;&#1085;&#1074;&#1077;&#1089;&#1090;&#1080;&#1094;&#1080;&#1086;&#1085;&#1085;&#1099;&#1077;%20&#1087;&#1088;&#1086;&#1075;&#1088;&#1072;&#1084;&#1084;&#1099;\&#1048;&#1085;&#1074;&#1077;&#1089;&#1090;%20&#1087;&#1088;&#1086;&#1075;&#1088;&#1072;&#1084;&#1084;&#1072;%202020%20&#1054;&#1090;&#1095;&#1077;&#1090;\4%20&#1082;&#1074;&#1072;&#1088;&#1090;&#1072;&#1083;2020\&#1054;&#1090;&#1095;&#1077;&#1090;%20&#1043;&#1054;&#1044;%20&#1048;&#1055;%202020%20&#1075;.%20(&#1085;&#1086;&#1074;&#1072;&#1103;%20&#1092;&#1086;&#1088;&#1084;&#1072;%20&#1076;&#1083;&#1103;%20&#1101;&#1082;&#1089;&#1087;&#1077;&#1088;&#1090;&#1086;&#1074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kachevaaa\Desktop\&#1054;&#1090;&#1095;&#1077;&#1090;&#1099;\2021\&#1054;&#1090;&#1095;&#1077;&#1090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42;&#1042;%202018-2024_20.09.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42;&#1042;%202018-2024_20.11.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77;%20&#1076;&#1086;&#1082;&#1091;&#1084;&#1077;&#1085;&#1090;&#1099;\&#1069;&#1082;&#1086;&#1085;&#1086;&#1084;&#1080;&#1095;&#1077;&#1089;&#1082;&#1072;&#1103;%20&#1089;&#1083;&#1091;&#1078;&#1073;&#1072;\&#1045;&#1084;&#1077;&#1083;&#1100;&#1103;&#1085;&#1086;&#1074;&#1072;%20&#1040;.%20&#1055;\&#1058;&#1072;&#1088;&#1080;&#1092;%202021\&#1082;&#1086;&#1088;&#1088;&#1077;&#1082;&#1090;&#1080;&#1088;&#1086;&#1074;&#1082;&#1072;_19.10.20_&#1091;&#1090;&#1074;&#1077;&#1088;&#1078;&#1076;&#1077;&#1085;&#1086;\&#1056;&#1099;&#1073;&#1080;&#1085;&#1089;&#1082;&#1072;&#1103;%20&#1075;&#1086;&#1088;&#1089;&#1077;&#1090;&#1100;%20&#1064;&#1072;&#1073;&#1083;&#1086;&#1085;%202021_&#1091;&#1090;&#1074;&#1077;&#1088;&#1078;&#1076;&#1077;&#1085;&#108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5-18.%20&#1055;.%201.15-&#1055;1.2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42;&#1042;%202022_06.04.20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3.%20&#1055;&#1083;&#1072;&#1085;&#1080;&#1088;&#1091;&#1077;&#1084;&#1099;&#1077;%20&#1073;&#1072;&#1083;&#1072;&#1085;&#1089;&#1086;&#1074;&#1099;&#1077;%20&#1087;&#1086;&#1082;&#1072;&#1079;&#1072;&#1090;&#1077;&#1083;&#1080;%20&#1085;&#1072;%202022%20&#1075;&#1086;&#1076;%20&#1082;&#1086;&#1088;&#1088;&#1077;&#1082;&#1090;%2029%2003%20202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kachevaaa\Desktop\&#1054;&#1090;&#1095;&#1077;&#1090;&#1099;\2020\&#1060;&#1080;&#1085;&#1072;&#1085;&#1089;&#1086;&#1074;&#1099;&#1081;%20&#1088;&#1077;&#1079;&#1091;&#1083;&#1100;&#1090;&#1072;&#1090;%20&#1087;&#1086;%20&#1058;&#1055;_&#1055;&#1077;&#1088;&#1077;&#1076;&#1072;&#1095;&#1072;_2020%20&#1075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77;%20&#1076;&#1086;&#1082;&#1091;&#1084;&#1077;&#1085;&#1090;&#1099;\&#1069;&#1082;&#1086;&#1085;&#1086;&#1084;&#1080;&#1095;&#1077;&#1089;&#1082;&#1072;&#1103;%20&#1089;&#1083;&#1091;&#1078;&#1073;&#1072;\&#1045;&#1084;&#1077;&#1083;&#1100;&#1103;&#1085;&#1086;&#1074;&#1072;%20&#1040;.%20&#1055;\&#1058;&#1072;&#1088;&#1080;&#1092;%202021\&#1055;&#1083;&#1072;&#1085;&#1080;&#1088;&#1091;&#1077;&#1084;&#1099;&#1077;%20&#1073;&#1072;&#1083;&#1072;&#1085;&#1089;&#1086;&#1074;&#1099;&#1077;%20&#1087;&#1086;&#1082;&#1072;&#1079;&#1072;&#1090;&#1077;&#1083;&#1080;%20&#1085;&#1072;%202021%20&#1082;&#1086;&#1088;&#1088;&#1077;&#1082;&#1090;%2016%2010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И КНК"/>
      <sheetName val="расчет тарифа 5 лет (ШАБЛОН)"/>
      <sheetName val="Лист1"/>
      <sheetName val="Кап.вл."/>
      <sheetName val="Выпадающие"/>
      <sheetName val="Смета"/>
      <sheetName val="НВВ по дан.экспертов"/>
      <sheetName val="TEHSHEET"/>
      <sheetName val="Смета итоговая по дан. эксп."/>
      <sheetName val="Расчет k"/>
      <sheetName val="расчет тарифа 5 лет"/>
      <sheetName val="Таблица №5"/>
      <sheetName val="Кор КНК и доли"/>
      <sheetName val="Корр НР"/>
      <sheetName val="Корр.ПР"/>
      <sheetName val="Корр ИП"/>
      <sheetName val="Баланс анализ"/>
      <sheetName val="Корр ПО (средний)"/>
      <sheetName val="Всего НВВ Таб №6"/>
      <sheetName val="Таблица №9"/>
      <sheetName val="Неподконтр. прилож №2"/>
      <sheetName val="Долгосроч. прилож №3"/>
      <sheetName val="Планируемые прилож №4"/>
      <sheetName val="Регламент 313 Инд тарифы"/>
      <sheetName val="УЕ-2015"/>
      <sheetName val="фин пок"/>
      <sheetName val="Надеж 1.2 "/>
      <sheetName val="Кач 2.1(Ин)"/>
      <sheetName val="Кач2.2 (Ис)"/>
      <sheetName val="Кач2.3(Рс)"/>
      <sheetName val="СВОД кач 2.4 п"/>
      <sheetName val="ТП ф 3.1"/>
      <sheetName val="ТП ф 3.2"/>
      <sheetName val="ТП ф 3.3"/>
      <sheetName val="СВОД ТП"/>
      <sheetName val="с расшифровкой 2014"/>
      <sheetName val="БалансПрилож №6 2015"/>
    </sheetNames>
    <sheetDataSet>
      <sheetData sheetId="1">
        <row r="7">
          <cell r="Q7">
            <v>103.88929999999999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"/>
    </sheetNames>
    <sheetDataSet>
      <sheetData sheetId="0">
        <row r="21">
          <cell r="CD21">
            <v>309975.61245342315</v>
          </cell>
        </row>
        <row r="22">
          <cell r="CD22">
            <v>147887.0158531</v>
          </cell>
        </row>
        <row r="28">
          <cell r="CD28">
            <v>92961.781</v>
          </cell>
        </row>
        <row r="75">
          <cell r="CD75">
            <v>12.43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. Табл.1"/>
      <sheetName val="Приложение 1. Табл. 2"/>
    </sheetNames>
    <sheetDataSet>
      <sheetData sheetId="0">
        <row r="25">
          <cell r="J25">
            <v>61.60801033333334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ежемесячные платежи по дог"/>
      <sheetName val="ОТСиА"/>
      <sheetName val="Метрология"/>
      <sheetName val="ИП 2021"/>
      <sheetName val="БДДС (сравн.)"/>
      <sheetName val="БДДС (факт 2021)_мес"/>
      <sheetName val="БДДС (факт 2020)_мес"/>
      <sheetName val="БДДС (факт 2019)_мес"/>
      <sheetName val="БДДС (факт 2018) мес"/>
      <sheetName val="БДДС (2017) мес."/>
      <sheetName val="БДДС (план 2018) мес."/>
      <sheetName val="БДДС (план 2019)_мес."/>
      <sheetName val="БДР (сравн.)"/>
      <sheetName val="БДР (сравн.)_2018"/>
      <sheetName val="БДР_2020"/>
      <sheetName val="БДР_2019"/>
      <sheetName val="БДР_2018"/>
      <sheetName val="БДР_2018 (с экономией)"/>
      <sheetName val="БДР _факт. 2017"/>
      <sheetName val="Расшифровка прочей выручки"/>
      <sheetName val="НВВ_2016-2020"/>
      <sheetName val="Баланс_2020"/>
      <sheetName val="Тариф на покупку потерь"/>
      <sheetName val="Штатное_11"/>
      <sheetName val="Передача"/>
      <sheetName val="Осн. показатели"/>
      <sheetName val="Осн. показатели 2012-2018"/>
      <sheetName val="поступление дс"/>
      <sheetName val="выручка"/>
      <sheetName val="ежемес услуги"/>
      <sheetName val="Кап. ремонт"/>
      <sheetName val="Капитальные ремонт"/>
      <sheetName val="Лист1"/>
    </sheetNames>
    <sheetDataSet>
      <sheetData sheetId="3">
        <row r="31">
          <cell r="H31">
            <v>67857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НР"/>
      <sheetName val="ПР"/>
      <sheetName val="П1.15"/>
      <sheetName val="Корр СМЕТА"/>
      <sheetName val="ИПЦ"/>
      <sheetName val="Расшифровка ЧП"/>
      <sheetName val="Расшифровка амортизации"/>
      <sheetName val="Выпадающие "/>
      <sheetName val="Корр. ПО"/>
      <sheetName val="Корр ИП"/>
      <sheetName val="Аренда"/>
      <sheetName val="НП"/>
      <sheetName val="Доли выручки"/>
      <sheetName val="ПУ по 522-ФЗ"/>
      <sheetName val="Расшифровка п.1.9.5 за 2018 год"/>
      <sheetName val="Расчет процентов по займам"/>
      <sheetName val="Услуги произв. характера"/>
      <sheetName val="Материалы"/>
      <sheetName val="ФОТ"/>
      <sheetName val="Кап. ремонт"/>
    </sheetNames>
    <sheetDataSet>
      <sheetData sheetId="4">
        <row r="8">
          <cell r="L8">
            <v>25796.417846143577</v>
          </cell>
          <cell r="M8">
            <v>26559.99181438943</v>
          </cell>
          <cell r="N8">
            <v>27346.167572095357</v>
          </cell>
          <cell r="O8">
            <v>28155.61413222938</v>
          </cell>
        </row>
        <row r="9">
          <cell r="L9">
            <v>1758.7557505552318</v>
          </cell>
          <cell r="M9">
            <v>1810.8149207716667</v>
          </cell>
          <cell r="N9">
            <v>1864.415042426508</v>
          </cell>
          <cell r="O9">
            <v>1919.601727682333</v>
          </cell>
        </row>
        <row r="10">
          <cell r="L10">
            <v>21275.399626726496</v>
          </cell>
          <cell r="M10">
            <v>21905.151455677602</v>
          </cell>
          <cell r="N10">
            <v>22553.54393876566</v>
          </cell>
          <cell r="O10">
            <v>23221.128839353125</v>
          </cell>
        </row>
        <row r="17">
          <cell r="L17">
            <v>44102.95240045555</v>
          </cell>
          <cell r="M17">
            <v>45408.39979150904</v>
          </cell>
          <cell r="N17">
            <v>46752.48842533771</v>
          </cell>
          <cell r="O17">
            <v>48136.36208272771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НР"/>
      <sheetName val="ПР"/>
      <sheetName val="П1.15"/>
      <sheetName val="Корр СМЕТА"/>
      <sheetName val="Льготы по КД"/>
      <sheetName val="Тепловая энергия"/>
      <sheetName val="Услуги произв. характера"/>
      <sheetName val="Материалы"/>
      <sheetName val="ФОТ"/>
      <sheetName val="ИПЦ"/>
      <sheetName val="Расшифровка ЧП"/>
      <sheetName val="Расшифровка амортизации"/>
      <sheetName val="Выпадающие "/>
      <sheetName val="Корр. ПО"/>
      <sheetName val="Корр ИП"/>
      <sheetName val="Аренда"/>
      <sheetName val="НП"/>
      <sheetName val="Доли выручки"/>
      <sheetName val="ПУ по 522-ФЗ"/>
      <sheetName val="Расшифровка п.1.9.5 за 2018 год"/>
      <sheetName val="Расчет процентов по займам"/>
      <sheetName val="Кап. ремонт"/>
    </sheetNames>
    <sheetDataSet>
      <sheetData sheetId="2">
        <row r="12">
          <cell r="L12">
            <v>98978.65165160528</v>
          </cell>
          <cell r="M12">
            <v>102937.7977176695</v>
          </cell>
          <cell r="N12">
            <v>107055.30962637629</v>
          </cell>
          <cell r="O12">
            <v>111337.52201143134</v>
          </cell>
        </row>
        <row r="17">
          <cell r="L17">
            <v>178738.63825698287</v>
          </cell>
          <cell r="M17">
            <v>182823.45598509233</v>
          </cell>
          <cell r="N17">
            <v>196025.87868294137</v>
          </cell>
          <cell r="O17">
            <v>208020.72215095253</v>
          </cell>
        </row>
      </sheetData>
      <sheetData sheetId="4">
        <row r="39">
          <cell r="L39">
            <v>1696.677791022656</v>
          </cell>
          <cell r="M39">
            <v>1764.5449026635624</v>
          </cell>
          <cell r="N39">
            <v>1835.126698770105</v>
          </cell>
          <cell r="O39">
            <v>1908.5317667209092</v>
          </cell>
        </row>
        <row r="61">
          <cell r="L61">
            <v>306211.5806624762</v>
          </cell>
          <cell r="M61">
            <v>309716.03063228563</v>
          </cell>
          <cell r="N61">
            <v>330310.67086150264</v>
          </cell>
          <cell r="O61">
            <v>342123.2205621365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 (3)"/>
      <sheetName val="Приложение 1. Табл.1"/>
      <sheetName val="Аренда"/>
      <sheetName val="Вып на 2021"/>
      <sheetName val="Тепловая энергия (2)"/>
      <sheetName val="ПУ по 522-ФЗ"/>
      <sheetName val="Смета 2019"/>
      <sheetName val="ИТОГИ КНК"/>
      <sheetName val="расчет тарифа 5 лет (ШАБЛОН)"/>
      <sheetName val="Лист1"/>
      <sheetName val="Кап.вл."/>
      <sheetName val="Смета"/>
      <sheetName val="НВВ по дан.экспертов"/>
      <sheetName val="TEHSHEET"/>
      <sheetName val="Смета итоговая по дан. эксп."/>
      <sheetName val="саиди"/>
      <sheetName val="Расчет k"/>
      <sheetName val="расчет тарифа 5 лет"/>
      <sheetName val="Неподконтр. прилож №2"/>
      <sheetName val="Таблица №5"/>
      <sheetName val="Кор КНК и доли"/>
      <sheetName val="Корр НР"/>
      <sheetName val="Корр.ПР"/>
      <sheetName val="Корр ИП"/>
      <sheetName val="Корр ПО (средний)"/>
      <sheetName val="Всего НВВ Таб №6"/>
      <sheetName val="Таблица №9"/>
      <sheetName val="Долгосроч. прилож №3"/>
      <sheetName val="Планируемые прилож №4"/>
      <sheetName val="Регламент 313 Инд тарифы"/>
      <sheetName val="УЕ-2015"/>
      <sheetName val="ТП ф 3.1"/>
      <sheetName val="ТП ф 3.2"/>
      <sheetName val="ТП ф 3.3"/>
      <sheetName val="СВОД ТП"/>
      <sheetName val="Выпадающие"/>
      <sheetName val="Корр СМЕТА"/>
      <sheetName val="выпад2"/>
      <sheetName val="Аренда (2)"/>
      <sheetName val="Лист2"/>
      <sheetName val="с расшифровкой 2014"/>
      <sheetName val="БалансПрилож №6 2015"/>
    </sheetNames>
    <sheetDataSet>
      <sheetData sheetId="8">
        <row r="4">
          <cell r="H4">
            <v>510976.777625192</v>
          </cell>
        </row>
      </sheetData>
      <sheetData sheetId="11">
        <row r="7">
          <cell r="K7">
            <v>27595.557347445978</v>
          </cell>
        </row>
        <row r="8">
          <cell r="K8">
            <v>1851.8393467308601</v>
          </cell>
        </row>
        <row r="15">
          <cell r="K15">
            <v>95650.75072194883</v>
          </cell>
        </row>
        <row r="17">
          <cell r="K17">
            <v>42054.18</v>
          </cell>
        </row>
        <row r="33">
          <cell r="K33">
            <v>-5395.59289</v>
          </cell>
        </row>
        <row r="34">
          <cell r="K34">
            <v>13102.65</v>
          </cell>
        </row>
        <row r="58">
          <cell r="K58">
            <v>312961.7745381884</v>
          </cell>
        </row>
      </sheetData>
      <sheetData sheetId="12">
        <row r="35">
          <cell r="D35">
            <v>8368.85</v>
          </cell>
          <cell r="E35">
            <v>8592.65</v>
          </cell>
        </row>
        <row r="96">
          <cell r="F96">
            <v>160793.65648701834</v>
          </cell>
        </row>
        <row r="101">
          <cell r="F101">
            <v>312961.7745385175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1.15"/>
      <sheetName val="П1.16"/>
      <sheetName val="П1.17 без учета НО"/>
      <sheetName val="П1.17.1_2020"/>
      <sheetName val="П1.17.1 2021"/>
      <sheetName val="П.1.18.2"/>
      <sheetName val="П1.20"/>
      <sheetName val="П1.20.3"/>
      <sheetName val="П1.21.3"/>
      <sheetName val="П.1.24"/>
      <sheetName val="П1.25"/>
      <sheetName val="Расчет тарифа на покупку потерь"/>
      <sheetName val="Расчет тарифа на  содерж."/>
      <sheetName val="Расчет одност. тарифа"/>
    </sheetNames>
    <sheetDataSet>
      <sheetData sheetId="7">
        <row r="13">
          <cell r="F13">
            <v>53671</v>
          </cell>
        </row>
      </sheetData>
      <sheetData sheetId="13">
        <row r="13">
          <cell r="G13">
            <v>514193.2712846682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НР"/>
      <sheetName val="ПР"/>
      <sheetName val="П1.15"/>
      <sheetName val="Корр СМЕТА"/>
      <sheetName val="ИПЦ"/>
      <sheetName val="Льготы по КД"/>
      <sheetName val="Тепловая энергия"/>
      <sheetName val="ФОТ"/>
      <sheetName val="Амортизация"/>
      <sheetName val="Льготы по КД_2020"/>
      <sheetName val="Доли выручки"/>
      <sheetName val="НП"/>
      <sheetName val="ПУ по 522-ФЗ"/>
      <sheetName val="Расчет процентов по займам"/>
      <sheetName val="Выпадающие "/>
      <sheetName val="Аренда"/>
      <sheetName val="Аренда (стар)"/>
      <sheetName val="Таблица 5"/>
      <sheetName val="Корр. ПО"/>
      <sheetName val="Корр ИП"/>
      <sheetName val="Корр. ПР"/>
      <sheetName val="Корр. КНК"/>
      <sheetName val="Лист1"/>
      <sheetName val="Корр НР"/>
    </sheetNames>
    <sheetDataSet>
      <sheetData sheetId="2">
        <row r="17">
          <cell r="K17">
            <v>157902.27671732564</v>
          </cell>
        </row>
      </sheetData>
      <sheetData sheetId="4">
        <row r="8">
          <cell r="K8">
            <v>20527.869</v>
          </cell>
          <cell r="L8">
            <v>27717.88780273187</v>
          </cell>
        </row>
        <row r="9">
          <cell r="K9">
            <v>1056.6050000000002</v>
          </cell>
          <cell r="L9">
            <v>1860.0485069065246</v>
          </cell>
        </row>
        <row r="15">
          <cell r="L15">
            <v>96074.76824538314</v>
          </cell>
        </row>
        <row r="17">
          <cell r="K17">
            <v>44124.455</v>
          </cell>
          <cell r="L17">
            <v>43858.10836</v>
          </cell>
        </row>
        <row r="32">
          <cell r="K32">
            <v>3792.88</v>
          </cell>
          <cell r="L32">
            <v>-386.27262064138085</v>
          </cell>
        </row>
        <row r="33">
          <cell r="K33">
            <v>13272.880150323155</v>
          </cell>
          <cell r="L33">
            <v>18269.188304448595</v>
          </cell>
        </row>
        <row r="43">
          <cell r="K43">
            <v>1626.6953576</v>
          </cell>
        </row>
        <row r="54">
          <cell r="L54">
            <v>321315.7396169161</v>
          </cell>
        </row>
      </sheetData>
      <sheetData sheetId="5">
        <row r="8">
          <cell r="F8">
            <v>8829.0936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данные об организации"/>
      <sheetName val="П2.1"/>
      <sheetName val="П2.2"/>
      <sheetName val="П1.5 (на долгосрочный период)"/>
      <sheetName val="П1.4 (на долгосрочный период)"/>
      <sheetName val="П1.4 (2020 для согласования)"/>
      <sheetName val="П 1.5"/>
      <sheetName val="П 1.6"/>
      <sheetName val="1.30"/>
      <sheetName val="Предложение по потерям"/>
    </sheetNames>
    <sheetDataSet>
      <sheetData sheetId="5">
        <row r="21">
          <cell r="M21">
            <v>360.5548056</v>
          </cell>
        </row>
        <row r="24">
          <cell r="M24">
            <v>149.0263</v>
          </cell>
        </row>
      </sheetData>
      <sheetData sheetId="6">
        <row r="21">
          <cell r="M21">
            <v>357.428615</v>
          </cell>
        </row>
        <row r="24">
          <cell r="M24">
            <v>156.55052899999998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9 мес."/>
      <sheetName val="фин.рез 9 мес"/>
      <sheetName val="расчет 2018"/>
      <sheetName val="фин.рез.2020"/>
      <sheetName val="Лист1"/>
    </sheetNames>
    <sheetDataSet>
      <sheetData sheetId="3">
        <row r="8">
          <cell r="G8">
            <v>124165421.61000001</v>
          </cell>
        </row>
        <row r="135">
          <cell r="G135">
            <v>101262146.41408208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данные об организации"/>
      <sheetName val="П2.1"/>
      <sheetName val="П2.2"/>
      <sheetName val="П1.4 (на долгосрочный период)"/>
      <sheetName val="П1.5 (на долгосрочный период)"/>
      <sheetName val="П1.4 (2019 для согласования)"/>
      <sheetName val="П 1.6"/>
      <sheetName val="1.30"/>
      <sheetName val="Предложение по потерям"/>
    </sheetNames>
    <sheetDataSet>
      <sheetData sheetId="4">
        <row r="21">
          <cell r="M21">
            <v>357.501902</v>
          </cell>
        </row>
        <row r="24">
          <cell r="M24">
            <v>146.321278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rybelse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H65"/>
  <sheetViews>
    <sheetView view="pageBreakPreview" zoomScaleSheetLayoutView="100" zoomScalePageLayoutView="0" workbookViewId="0" topLeftCell="A1">
      <selection activeCell="HL18" sqref="HL18"/>
    </sheetView>
  </sheetViews>
  <sheetFormatPr defaultColWidth="0.875" defaultRowHeight="12.75"/>
  <cols>
    <col min="1" max="1" width="18.00390625" style="1" customWidth="1"/>
    <col min="2" max="2" width="7.375" style="1" customWidth="1"/>
    <col min="3" max="3" width="2.125" style="1" customWidth="1"/>
    <col min="4" max="85" width="0.875" style="1" customWidth="1"/>
    <col min="86" max="86" width="2.875" style="1" customWidth="1"/>
    <col min="87" max="108" width="0.875" style="1" customWidth="1"/>
    <col min="109" max="109" width="15.875" style="1" hidden="1" customWidth="1"/>
    <col min="110" max="112" width="15.125" style="1" hidden="1" customWidth="1"/>
    <col min="113" max="113" width="12.125" style="1" customWidth="1"/>
    <col min="114" max="16384" width="0.875" style="1" customWidth="1"/>
  </cols>
  <sheetData>
    <row r="1" s="3" customFormat="1" ht="12.75">
      <c r="BT1" s="3" t="s">
        <v>2</v>
      </c>
    </row>
    <row r="2" spans="72:108" s="3" customFormat="1" ht="39.75" customHeight="1">
      <c r="BT2" s="92" t="s">
        <v>3</v>
      </c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</row>
    <row r="3" ht="3" customHeight="1"/>
    <row r="4" spans="72:108" s="4" customFormat="1" ht="24" customHeight="1">
      <c r="BT4" s="91" t="s">
        <v>4</v>
      </c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</row>
    <row r="6" ht="15.75">
      <c r="DD6" s="6" t="s">
        <v>5</v>
      </c>
    </row>
    <row r="8" spans="2:108" s="5" customFormat="1" ht="16.5">
      <c r="B8" s="95" t="s">
        <v>6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</row>
    <row r="9" spans="2:108" s="5" customFormat="1" ht="6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</row>
    <row r="10" spans="2:108" s="5" customFormat="1" ht="16.5">
      <c r="B10" s="95" t="s">
        <v>7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</row>
    <row r="11" spans="50:86" s="5" customFormat="1" ht="16.5">
      <c r="AX11" s="7" t="s">
        <v>8</v>
      </c>
      <c r="AY11" s="96" t="s">
        <v>160</v>
      </c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5" t="s">
        <v>9</v>
      </c>
    </row>
    <row r="12" spans="2:108" s="5" customFormat="1" ht="16.5">
      <c r="B12" s="95" t="s">
        <v>10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</row>
    <row r="14" spans="2:108" ht="15.75">
      <c r="B14" s="84" t="s">
        <v>144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</row>
    <row r="15" spans="2:108" s="3" customFormat="1" ht="12.75">
      <c r="B15" s="83" t="s">
        <v>11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</row>
    <row r="16" spans="2:108" ht="15.75">
      <c r="B16" s="84" t="s">
        <v>145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</row>
    <row r="18" spans="2:108" ht="15.75">
      <c r="B18" s="85" t="s">
        <v>12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</row>
    <row r="20" spans="2:108" ht="15.75">
      <c r="B20" s="1" t="s">
        <v>13</v>
      </c>
      <c r="AD20" s="93" t="s">
        <v>144</v>
      </c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</row>
    <row r="21" spans="2:108" ht="15.75">
      <c r="B21" s="1" t="s">
        <v>14</v>
      </c>
      <c r="AK21" s="94" t="s">
        <v>146</v>
      </c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</row>
    <row r="22" spans="2:108" ht="15.75">
      <c r="B22" s="1" t="s">
        <v>15</v>
      </c>
      <c r="AA22" s="88" t="s">
        <v>147</v>
      </c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</row>
    <row r="23" spans="2:108" ht="15.75">
      <c r="B23" s="1" t="s">
        <v>16</v>
      </c>
      <c r="AA23" s="88" t="s">
        <v>147</v>
      </c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</row>
    <row r="24" spans="2:108" ht="15.75">
      <c r="B24" s="1" t="s">
        <v>17</v>
      </c>
      <c r="K24" s="88" t="s">
        <v>148</v>
      </c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</row>
    <row r="25" spans="2:108" ht="15.75">
      <c r="B25" s="1" t="s">
        <v>18</v>
      </c>
      <c r="K25" s="88" t="s">
        <v>149</v>
      </c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</row>
    <row r="26" spans="2:108" ht="15.75">
      <c r="B26" s="1" t="s">
        <v>19</v>
      </c>
      <c r="AC26" s="94" t="s">
        <v>150</v>
      </c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</row>
    <row r="27" spans="2:108" ht="15.75">
      <c r="B27" s="1" t="s">
        <v>20</v>
      </c>
      <c r="AI27" s="86" t="s">
        <v>151</v>
      </c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</row>
    <row r="28" spans="2:108" ht="15.75">
      <c r="B28" s="1" t="s">
        <v>21</v>
      </c>
      <c r="AC28" s="88" t="s">
        <v>152</v>
      </c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</row>
    <row r="29" spans="2:108" ht="15.75">
      <c r="B29" s="1" t="s">
        <v>22</v>
      </c>
      <c r="K29" s="88" t="s">
        <v>152</v>
      </c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</row>
    <row r="31" spans="2:108" ht="15.75">
      <c r="B31" s="85" t="s">
        <v>23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</row>
    <row r="33" spans="2:112" s="3" customFormat="1" ht="82.5" customHeight="1">
      <c r="B33" s="97" t="s">
        <v>0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8"/>
      <c r="AM33" s="99" t="s">
        <v>1</v>
      </c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8"/>
      <c r="BC33" s="99" t="s">
        <v>161</v>
      </c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8"/>
      <c r="BW33" s="99" t="s">
        <v>162</v>
      </c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8"/>
      <c r="CN33" s="99" t="s">
        <v>154</v>
      </c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13" t="s">
        <v>153</v>
      </c>
      <c r="DF33" s="13" t="s">
        <v>154</v>
      </c>
      <c r="DG33" s="13" t="s">
        <v>155</v>
      </c>
      <c r="DH33" s="13" t="s">
        <v>156</v>
      </c>
    </row>
    <row r="34" spans="2:112" s="2" customFormat="1" ht="45.75" customHeight="1">
      <c r="B34" s="34" t="s">
        <v>24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</row>
    <row r="35" spans="2:112" s="3" customFormat="1" ht="27.75" customHeight="1">
      <c r="B35" s="89" t="s">
        <v>26</v>
      </c>
      <c r="C35" s="89"/>
      <c r="D35" s="89"/>
      <c r="E35" s="89"/>
      <c r="F35" s="89"/>
      <c r="G35" s="89"/>
      <c r="H35" s="89"/>
      <c r="I35" s="89"/>
      <c r="J35" s="89"/>
      <c r="K35" s="90" t="s">
        <v>25</v>
      </c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75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7"/>
      <c r="BC35" s="75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7"/>
      <c r="BW35" s="75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7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14"/>
      <c r="DF35" s="14"/>
      <c r="DG35" s="14"/>
      <c r="DH35" s="14"/>
    </row>
    <row r="36" spans="2:112" ht="15" customHeight="1">
      <c r="B36" s="37" t="s">
        <v>27</v>
      </c>
      <c r="C36" s="37"/>
      <c r="D36" s="37"/>
      <c r="E36" s="37"/>
      <c r="F36" s="37"/>
      <c r="G36" s="37"/>
      <c r="H36" s="37"/>
      <c r="I36" s="37"/>
      <c r="J36" s="37"/>
      <c r="K36" s="38" t="s">
        <v>28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43" t="s">
        <v>29</v>
      </c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5"/>
      <c r="BC36" s="46">
        <v>482312</v>
      </c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5"/>
      <c r="BW36" s="46">
        <f>'[4]расчет тарифа 5 лет (ШАБЛОН)'!$H$4</f>
        <v>510976.777625192</v>
      </c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9">
        <f>'[5]Расчет одност. тарифа'!$G$13</f>
        <v>514193.2712846682</v>
      </c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15">
        <f>CN36*1.04</f>
        <v>534761.0021360549</v>
      </c>
      <c r="DF36" s="15">
        <f>DE36*1.04</f>
        <v>556151.4422214972</v>
      </c>
      <c r="DG36" s="15">
        <f>DF36*1.04</f>
        <v>578397.4999103571</v>
      </c>
      <c r="DH36" s="15">
        <f>DG36*1.04</f>
        <v>601533.3999067714</v>
      </c>
    </row>
    <row r="37" spans="2:112" s="3" customFormat="1" ht="15" customHeight="1">
      <c r="B37" s="37" t="s">
        <v>30</v>
      </c>
      <c r="C37" s="37"/>
      <c r="D37" s="37"/>
      <c r="E37" s="37"/>
      <c r="F37" s="37"/>
      <c r="G37" s="37"/>
      <c r="H37" s="37"/>
      <c r="I37" s="37"/>
      <c r="J37" s="37"/>
      <c r="K37" s="38" t="s">
        <v>31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43" t="s">
        <v>29</v>
      </c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5"/>
      <c r="BC37" s="46">
        <f>'[8]фин.рез.2020'!$G$8/1000</f>
        <v>124165.42161000002</v>
      </c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5"/>
      <c r="BW37" s="46">
        <f>BC37/BC36*BW36</f>
        <v>131544.82373806</v>
      </c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9">
        <f>BW37/BW36*CN36</f>
        <v>132372.87133242784</v>
      </c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15">
        <f>CN37/CN36*DE36</f>
        <v>137667.78618572495</v>
      </c>
      <c r="DF37" s="15">
        <f>DE37/DE36*DF36</f>
        <v>143174.49763315398</v>
      </c>
      <c r="DG37" s="15">
        <f>DF37/DF36*DG36</f>
        <v>148901.47753848013</v>
      </c>
      <c r="DH37" s="15">
        <f>DG37/DG36*DH36</f>
        <v>154857.53664001933</v>
      </c>
    </row>
    <row r="38" spans="2:112" s="3" customFormat="1" ht="40.5" customHeight="1">
      <c r="B38" s="37" t="s">
        <v>32</v>
      </c>
      <c r="C38" s="37"/>
      <c r="D38" s="37"/>
      <c r="E38" s="37"/>
      <c r="F38" s="37"/>
      <c r="G38" s="37"/>
      <c r="H38" s="37"/>
      <c r="I38" s="37"/>
      <c r="J38" s="37"/>
      <c r="K38" s="38" t="s">
        <v>33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43" t="s">
        <v>29</v>
      </c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5"/>
      <c r="BC38" s="46">
        <f>BC37+'[6]Корр СМЕТА'!$K$17+'[6]Корр СМЕТА'!$K$43</f>
        <v>169916.57196760003</v>
      </c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5"/>
      <c r="BW38" s="46">
        <f>BW37+'[4]Смета'!$K$17</f>
        <v>173599.00373805998</v>
      </c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5"/>
      <c r="CN38" s="49">
        <f>CN37+'[6]Корр СМЕТА'!$L$17+'[6]Корр СМЕТА'!$L$43</f>
        <v>176230.97969242785</v>
      </c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15">
        <f>DE37+'[2]Корр СМЕТА'!L17</f>
        <v>181770.7385861805</v>
      </c>
      <c r="DF38" s="15">
        <f>DF37+'[2]Корр СМЕТА'!M17</f>
        <v>188582.897424663</v>
      </c>
      <c r="DG38" s="15">
        <f>DG37+'[2]Корр СМЕТА'!N17</f>
        <v>195653.96596381784</v>
      </c>
      <c r="DH38" s="15">
        <f>DH37+'[2]Корр СМЕТА'!O17</f>
        <v>202993.89872274705</v>
      </c>
    </row>
    <row r="39" spans="2:112" s="3" customFormat="1" ht="14.25" customHeight="1">
      <c r="B39" s="37" t="s">
        <v>34</v>
      </c>
      <c r="C39" s="37"/>
      <c r="D39" s="37"/>
      <c r="E39" s="37"/>
      <c r="F39" s="37"/>
      <c r="G39" s="37"/>
      <c r="H39" s="37"/>
      <c r="I39" s="37"/>
      <c r="J39" s="37"/>
      <c r="K39" s="38" t="s">
        <v>35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43" t="s">
        <v>29</v>
      </c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5"/>
      <c r="BC39" s="46">
        <f>'[8]фин.рез.2020'!$G$135/1000</f>
        <v>101262.14641408208</v>
      </c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5"/>
      <c r="BW39" s="46">
        <f>BC39/BC36*BW36</f>
        <v>107280.36057588874</v>
      </c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5"/>
      <c r="CN39" s="49">
        <f>BW39/BW36*CN36</f>
        <v>107955.66836811833</v>
      </c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15">
        <f>CN39/CN36*DE36</f>
        <v>112273.89510284307</v>
      </c>
      <c r="DF39" s="15">
        <f>DE39/DE36*DF36</f>
        <v>116764.85090695681</v>
      </c>
      <c r="DG39" s="15">
        <f>DF39/DF36*DG36</f>
        <v>121435.44494323508</v>
      </c>
      <c r="DH39" s="15">
        <f>DG39/DG36*DH36</f>
        <v>126292.8627409645</v>
      </c>
    </row>
    <row r="40" spans="2:112" s="3" customFormat="1" ht="27.75" customHeight="1">
      <c r="B40" s="37" t="s">
        <v>36</v>
      </c>
      <c r="C40" s="37"/>
      <c r="D40" s="37"/>
      <c r="E40" s="37"/>
      <c r="F40" s="37"/>
      <c r="G40" s="37"/>
      <c r="H40" s="37"/>
      <c r="I40" s="37"/>
      <c r="J40" s="37"/>
      <c r="K40" s="38" t="s">
        <v>37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43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5"/>
      <c r="BC40" s="80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2"/>
      <c r="BW40" s="80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2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14"/>
      <c r="DF40" s="14"/>
      <c r="DG40" s="14"/>
      <c r="DH40" s="16"/>
    </row>
    <row r="41" spans="2:112" s="3" customFormat="1" ht="93" customHeight="1">
      <c r="B41" s="37" t="s">
        <v>38</v>
      </c>
      <c r="C41" s="37"/>
      <c r="D41" s="37"/>
      <c r="E41" s="37"/>
      <c r="F41" s="37"/>
      <c r="G41" s="37"/>
      <c r="H41" s="37"/>
      <c r="I41" s="37"/>
      <c r="J41" s="37"/>
      <c r="K41" s="38" t="s">
        <v>40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43" t="s">
        <v>39</v>
      </c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79">
        <f>BC39/BC36</f>
        <v>0.20995153845245831</v>
      </c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>
        <f>BW39/BW36</f>
        <v>0.20995153845245831</v>
      </c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>
        <f>CN39/CN36</f>
        <v>0.20995153845245831</v>
      </c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27">
        <f>DE39/DE36</f>
        <v>0.20995153845245831</v>
      </c>
      <c r="DF41" s="27">
        <f>DF39/DF36</f>
        <v>0.20995153845245831</v>
      </c>
      <c r="DG41" s="27">
        <f>DG39/DG36</f>
        <v>0.20995153845245831</v>
      </c>
      <c r="DH41" s="27">
        <f>DH39/DH36</f>
        <v>0.20995153845245831</v>
      </c>
    </row>
    <row r="42" spans="2:112" s="3" customFormat="1" ht="40.5" customHeight="1">
      <c r="B42" s="37" t="s">
        <v>41</v>
      </c>
      <c r="C42" s="37"/>
      <c r="D42" s="37"/>
      <c r="E42" s="37"/>
      <c r="F42" s="37"/>
      <c r="G42" s="37"/>
      <c r="H42" s="37"/>
      <c r="I42" s="37"/>
      <c r="J42" s="37"/>
      <c r="K42" s="38" t="s">
        <v>42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43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5"/>
      <c r="BC42" s="75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7"/>
      <c r="BW42" s="75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7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14"/>
      <c r="DF42" s="14"/>
      <c r="DG42" s="14"/>
      <c r="DH42" s="16"/>
    </row>
    <row r="43" spans="2:112" s="3" customFormat="1" ht="54" customHeight="1">
      <c r="B43" s="37" t="s">
        <v>46</v>
      </c>
      <c r="C43" s="37"/>
      <c r="D43" s="37"/>
      <c r="E43" s="37"/>
      <c r="F43" s="37"/>
      <c r="G43" s="37"/>
      <c r="H43" s="37"/>
      <c r="I43" s="37"/>
      <c r="J43" s="37"/>
      <c r="K43" s="38" t="s">
        <v>47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43" t="s">
        <v>44</v>
      </c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5"/>
      <c r="BC43" s="72">
        <f>BW43</f>
        <v>103.88929999999999</v>
      </c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4"/>
      <c r="BW43" s="72">
        <f>'[1]расчет тарифа 5 лет (ШАБЛОН)'!$Q$7</f>
        <v>103.88929999999999</v>
      </c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4"/>
      <c r="CN43" s="78">
        <f>BW43</f>
        <v>103.88929999999999</v>
      </c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17">
        <f>CN43</f>
        <v>103.88929999999999</v>
      </c>
      <c r="DF43" s="17">
        <f aca="true" t="shared" si="0" ref="DF43:DH46">DE43</f>
        <v>103.88929999999999</v>
      </c>
      <c r="DG43" s="17">
        <f t="shared" si="0"/>
        <v>103.88929999999999</v>
      </c>
      <c r="DH43" s="17">
        <f t="shared" si="0"/>
        <v>103.88929999999999</v>
      </c>
    </row>
    <row r="44" spans="2:112" s="3" customFormat="1" ht="40.5" customHeight="1">
      <c r="B44" s="37" t="s">
        <v>48</v>
      </c>
      <c r="C44" s="37"/>
      <c r="D44" s="37"/>
      <c r="E44" s="37"/>
      <c r="F44" s="37"/>
      <c r="G44" s="37"/>
      <c r="H44" s="37"/>
      <c r="I44" s="37"/>
      <c r="J44" s="37"/>
      <c r="K44" s="38" t="s">
        <v>50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43" t="s">
        <v>49</v>
      </c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5"/>
      <c r="BC44" s="72">
        <f>'[7]П1.4 (2020 для согласования)'!$M$21*1000</f>
        <v>357428.615</v>
      </c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4"/>
      <c r="BW44" s="72">
        <f>'[9]П1.4 (на долгосрочный период)'!$M$21*1000</f>
        <v>357501.902</v>
      </c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4"/>
      <c r="CN44" s="78">
        <f>'[7]П1.4 (на долгосрочный период)'!$M$21*1000</f>
        <v>360554.8056</v>
      </c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17">
        <f>CN44</f>
        <v>360554.8056</v>
      </c>
      <c r="DF44" s="17">
        <f t="shared" si="0"/>
        <v>360554.8056</v>
      </c>
      <c r="DG44" s="17">
        <f t="shared" si="0"/>
        <v>360554.8056</v>
      </c>
      <c r="DH44" s="17">
        <f t="shared" si="0"/>
        <v>360554.8056</v>
      </c>
    </row>
    <row r="45" spans="2:112" s="3" customFormat="1" ht="58.5" customHeight="1">
      <c r="B45" s="37" t="s">
        <v>51</v>
      </c>
      <c r="C45" s="37"/>
      <c r="D45" s="37"/>
      <c r="E45" s="37"/>
      <c r="F45" s="37"/>
      <c r="G45" s="37"/>
      <c r="H45" s="37"/>
      <c r="I45" s="37"/>
      <c r="J45" s="37"/>
      <c r="K45" s="38" t="s">
        <v>52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43" t="s">
        <v>49</v>
      </c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5"/>
      <c r="BC45" s="72">
        <f>'[7]П1.4 (2020 для согласования)'!$M$24*1000</f>
        <v>156550.52899999998</v>
      </c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4"/>
      <c r="BW45" s="72">
        <f>'[9]П1.4 (на долгосрочный период)'!$M$24*1000</f>
        <v>146321.27800000002</v>
      </c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4"/>
      <c r="CN45" s="78">
        <f>'[7]П1.4 (на долгосрочный период)'!$M$24*1000</f>
        <v>149026.3</v>
      </c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17">
        <f>CN45</f>
        <v>149026.3</v>
      </c>
      <c r="DF45" s="17">
        <f t="shared" si="0"/>
        <v>149026.3</v>
      </c>
      <c r="DG45" s="17">
        <f t="shared" si="0"/>
        <v>149026.3</v>
      </c>
      <c r="DH45" s="17">
        <f t="shared" si="0"/>
        <v>149026.3</v>
      </c>
    </row>
    <row r="46" spans="2:112" s="3" customFormat="1" ht="27.75" customHeight="1">
      <c r="B46" s="37" t="s">
        <v>53</v>
      </c>
      <c r="C46" s="37"/>
      <c r="D46" s="37"/>
      <c r="E46" s="37"/>
      <c r="F46" s="37"/>
      <c r="G46" s="37"/>
      <c r="H46" s="37"/>
      <c r="I46" s="37"/>
      <c r="J46" s="37"/>
      <c r="K46" s="38" t="s">
        <v>54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43" t="s">
        <v>39</v>
      </c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5"/>
      <c r="BC46" s="69">
        <f>'[10]стр.1_3'!$CD$75</f>
        <v>12.43</v>
      </c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1"/>
      <c r="BW46" s="69">
        <v>13.37</v>
      </c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1"/>
      <c r="CN46" s="68">
        <v>13.37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28">
        <f>CN46</f>
        <v>13.37</v>
      </c>
      <c r="DF46" s="28">
        <f t="shared" si="0"/>
        <v>13.37</v>
      </c>
      <c r="DG46" s="28">
        <f t="shared" si="0"/>
        <v>13.37</v>
      </c>
      <c r="DH46" s="28">
        <f t="shared" si="0"/>
        <v>13.37</v>
      </c>
    </row>
    <row r="47" spans="2:112" s="3" customFormat="1" ht="66" customHeight="1">
      <c r="B47" s="37" t="s">
        <v>55</v>
      </c>
      <c r="C47" s="37"/>
      <c r="D47" s="37"/>
      <c r="E47" s="37"/>
      <c r="F47" s="37"/>
      <c r="G47" s="37"/>
      <c r="H47" s="37"/>
      <c r="I47" s="37"/>
      <c r="J47" s="37"/>
      <c r="K47" s="38" t="s">
        <v>139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43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5"/>
      <c r="BC47" s="43" t="s">
        <v>159</v>
      </c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5"/>
      <c r="DE47" s="18" t="s">
        <v>157</v>
      </c>
      <c r="DF47" s="18" t="s">
        <v>157</v>
      </c>
      <c r="DG47" s="18" t="s">
        <v>157</v>
      </c>
      <c r="DH47" s="18" t="s">
        <v>157</v>
      </c>
    </row>
    <row r="48" spans="2:112" s="3" customFormat="1" ht="27.75" customHeight="1">
      <c r="B48" s="37" t="s">
        <v>56</v>
      </c>
      <c r="C48" s="37"/>
      <c r="D48" s="37"/>
      <c r="E48" s="37"/>
      <c r="F48" s="37"/>
      <c r="G48" s="37"/>
      <c r="H48" s="37"/>
      <c r="I48" s="37"/>
      <c r="J48" s="37"/>
      <c r="K48" s="38" t="s">
        <v>57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43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5"/>
      <c r="BC48" s="46">
        <f>'[10]стр.1_3'!$CD$21</f>
        <v>309975.61245342315</v>
      </c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8"/>
      <c r="BW48" s="46">
        <f>'[4]Смета'!$K$58</f>
        <v>312961.7745381884</v>
      </c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8"/>
      <c r="CN48" s="49">
        <f>'[6]Корр СМЕТА'!$L$54</f>
        <v>321315.7396169161</v>
      </c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15">
        <f>'[3]Корр СМЕТА'!$L$61</f>
        <v>306211.5806624762</v>
      </c>
      <c r="DF48" s="15">
        <f>'[3]Корр СМЕТА'!$M$61</f>
        <v>309716.03063228563</v>
      </c>
      <c r="DG48" s="15">
        <f>'[3]Корр СМЕТА'!$N$61</f>
        <v>330310.67086150264</v>
      </c>
      <c r="DH48" s="15">
        <f>'[3]Корр СМЕТА'!$O$61</f>
        <v>342123.2205621365</v>
      </c>
    </row>
    <row r="49" spans="2:112" s="3" customFormat="1" ht="97.5" customHeight="1">
      <c r="B49" s="37" t="s">
        <v>58</v>
      </c>
      <c r="C49" s="37"/>
      <c r="D49" s="37"/>
      <c r="E49" s="37"/>
      <c r="F49" s="37"/>
      <c r="G49" s="37"/>
      <c r="H49" s="37"/>
      <c r="I49" s="37"/>
      <c r="J49" s="37"/>
      <c r="K49" s="38" t="s">
        <v>138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43" t="s">
        <v>29</v>
      </c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5"/>
      <c r="BC49" s="46">
        <f>'[10]стр.1_3'!$CD$22</f>
        <v>147887.0158531</v>
      </c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8"/>
      <c r="BW49" s="61">
        <f>'[4]НВВ по дан.экспертов'!$F$101-'[4]НВВ по дан.экспертов'!$F$96</f>
        <v>152168.1180514992</v>
      </c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3"/>
      <c r="CN49" s="64">
        <f>'[6]ПР'!$K$17</f>
        <v>157902.27671732564</v>
      </c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21">
        <f>'[3]ПР'!$L$17</f>
        <v>178738.63825698287</v>
      </c>
      <c r="DF49" s="21">
        <f>'[3]ПР'!$M$17</f>
        <v>182823.45598509233</v>
      </c>
      <c r="DG49" s="21">
        <f>'[3]ПР'!$N$17</f>
        <v>196025.87868294137</v>
      </c>
      <c r="DH49" s="21">
        <f>'[3]ПР'!$O$17</f>
        <v>208020.72215095253</v>
      </c>
    </row>
    <row r="50" spans="2:112" s="3" customFormat="1" ht="66" customHeight="1">
      <c r="B50" s="37"/>
      <c r="C50" s="37"/>
      <c r="D50" s="37"/>
      <c r="E50" s="37"/>
      <c r="F50" s="37"/>
      <c r="G50" s="37"/>
      <c r="H50" s="37"/>
      <c r="I50" s="37"/>
      <c r="J50" s="37"/>
      <c r="K50" s="38" t="s">
        <v>59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43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5"/>
      <c r="BC50" s="54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6"/>
      <c r="BW50" s="54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18"/>
      <c r="DF50" s="18"/>
      <c r="DG50" s="18"/>
      <c r="DH50" s="19"/>
    </row>
    <row r="51" spans="2:112" s="3" customFormat="1" ht="54" customHeight="1">
      <c r="B51" s="37"/>
      <c r="C51" s="37"/>
      <c r="D51" s="37"/>
      <c r="E51" s="37"/>
      <c r="F51" s="37"/>
      <c r="G51" s="37"/>
      <c r="H51" s="37"/>
      <c r="I51" s="37"/>
      <c r="J51" s="37"/>
      <c r="K51" s="38" t="s">
        <v>60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43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5"/>
      <c r="BC51" s="61">
        <f>'[10]стр.1_3'!$CD$28</f>
        <v>92961.781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3"/>
      <c r="BW51" s="61">
        <f>'[4]Смета'!$K$15</f>
        <v>95650.75072194883</v>
      </c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3"/>
      <c r="CN51" s="64">
        <f>'[6]Корр СМЕТА'!$L$15</f>
        <v>96074.76824538314</v>
      </c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20">
        <f>'[3]ПР'!$L$12</f>
        <v>98978.65165160528</v>
      </c>
      <c r="DF51" s="20">
        <f>'[3]ПР'!$M$12</f>
        <v>102937.7977176695</v>
      </c>
      <c r="DG51" s="20">
        <f>'[3]ПР'!$N$12</f>
        <v>107055.30962637629</v>
      </c>
      <c r="DH51" s="20">
        <f>'[3]ПР'!$O$12</f>
        <v>111337.52201143134</v>
      </c>
    </row>
    <row r="52" spans="2:112" s="3" customFormat="1" ht="95.25" customHeight="1">
      <c r="B52" s="37"/>
      <c r="C52" s="37"/>
      <c r="D52" s="37"/>
      <c r="E52" s="37"/>
      <c r="F52" s="37"/>
      <c r="G52" s="37"/>
      <c r="H52" s="37"/>
      <c r="I52" s="37"/>
      <c r="J52" s="37"/>
      <c r="K52" s="38" t="s">
        <v>61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43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5"/>
      <c r="BC52" s="61">
        <f>BC49-BC51-BC53</f>
        <v>33340.760853099986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3"/>
      <c r="BW52" s="61">
        <f>BW49-BW51-BW53</f>
        <v>27069.970635373516</v>
      </c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3"/>
      <c r="CN52" s="64">
        <f>CN49-CN51-CN53</f>
        <v>32249.57216230411</v>
      </c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21">
        <f>CN52/CN49*DE49</f>
        <v>36505.13933361205</v>
      </c>
      <c r="DF52" s="21">
        <f>DE52/DE49*DF49</f>
        <v>37339.412447535244</v>
      </c>
      <c r="DG52" s="21">
        <f>DF52/DF49*DG49</f>
        <v>40035.842748370844</v>
      </c>
      <c r="DH52" s="21">
        <f>DG52/DG49*DH49</f>
        <v>42485.640040968865</v>
      </c>
    </row>
    <row r="53" spans="2:112" s="3" customFormat="1" ht="15" customHeight="1">
      <c r="B53" s="37"/>
      <c r="C53" s="37"/>
      <c r="D53" s="37"/>
      <c r="E53" s="37"/>
      <c r="F53" s="37"/>
      <c r="G53" s="37"/>
      <c r="H53" s="37"/>
      <c r="I53" s="37"/>
      <c r="J53" s="37"/>
      <c r="K53" s="38" t="s">
        <v>62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43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5"/>
      <c r="BC53" s="61">
        <f>'[6]Корр СМЕТА'!$K$8+'[6]Корр СМЕТА'!$K$9</f>
        <v>21584.474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3"/>
      <c r="BW53" s="61">
        <f>'[4]Смета'!$K$7+'[4]Смета'!$K$8</f>
        <v>29447.396694176838</v>
      </c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3"/>
      <c r="CN53" s="61">
        <f>'[6]Корр СМЕТА'!$L$8+'[6]Корр СМЕТА'!$L$9</f>
        <v>29577.936309638397</v>
      </c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3"/>
      <c r="DE53" s="21">
        <f>'[2]Корр СМЕТА'!$L$8+'[2]Корр СМЕТА'!$L$9+'[2]Корр СМЕТА'!$L$10-DE52</f>
        <v>12325.433889813256</v>
      </c>
      <c r="DF53" s="21">
        <f>'[2]Корр СМЕТА'!$M$8+'[2]Корр СМЕТА'!$M$9+'[2]Корр СМЕТА'!$M$10-DF52</f>
        <v>12936.545743303453</v>
      </c>
      <c r="DG53" s="21">
        <f>'[2]Корр СМЕТА'!$N$8+'[2]Корр СМЕТА'!$N$9+'[2]Корр СМЕТА'!$N$10-DG52</f>
        <v>11728.283804916682</v>
      </c>
      <c r="DH53" s="21">
        <f>'[2]Корр СМЕТА'!$O$8+'[2]Корр СМЕТА'!$O$9+'[2]Корр СМЕТА'!$O$10-DH52</f>
        <v>10810.704658295974</v>
      </c>
    </row>
    <row r="54" spans="2:112" s="3" customFormat="1" ht="47.25" customHeight="1">
      <c r="B54" s="37" t="s">
        <v>63</v>
      </c>
      <c r="C54" s="37"/>
      <c r="D54" s="37"/>
      <c r="E54" s="37"/>
      <c r="F54" s="37"/>
      <c r="G54" s="37"/>
      <c r="H54" s="37"/>
      <c r="I54" s="37"/>
      <c r="J54" s="37"/>
      <c r="K54" s="38" t="s">
        <v>140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43" t="s">
        <v>29</v>
      </c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5"/>
      <c r="BC54" s="61">
        <f>BC48-BC49</f>
        <v>162088.59660032316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3"/>
      <c r="BW54" s="61">
        <f>BW48-BW49</f>
        <v>160793.65648668923</v>
      </c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3"/>
      <c r="CN54" s="64">
        <f>CN48-CN49</f>
        <v>163413.46289959046</v>
      </c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21">
        <f>DE48-DE49</f>
        <v>127472.94240549332</v>
      </c>
      <c r="DF54" s="21">
        <f>DF48-DF49</f>
        <v>126892.57464719331</v>
      </c>
      <c r="DG54" s="21">
        <f>DG48-DG49</f>
        <v>134284.79217856127</v>
      </c>
      <c r="DH54" s="29">
        <f>DH48-DH49</f>
        <v>134102.49841118397</v>
      </c>
    </row>
    <row r="55" spans="2:112" s="3" customFormat="1" ht="36.75" customHeight="1">
      <c r="B55" s="37" t="s">
        <v>64</v>
      </c>
      <c r="C55" s="37"/>
      <c r="D55" s="37"/>
      <c r="E55" s="37"/>
      <c r="F55" s="37"/>
      <c r="G55" s="37"/>
      <c r="H55" s="37"/>
      <c r="I55" s="37"/>
      <c r="J55" s="37"/>
      <c r="K55" s="38" t="s">
        <v>65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43" t="s">
        <v>29</v>
      </c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5"/>
      <c r="BC55" s="61">
        <f>'[6]Корр СМЕТА'!$K$32+'[6]Корр СМЕТА'!$K$33</f>
        <v>17065.760150323156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3"/>
      <c r="BW55" s="61">
        <f>'[4]Смета'!$K$33+'[4]Смета'!$K$34</f>
        <v>7707.05711</v>
      </c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3"/>
      <c r="CN55" s="64">
        <f>'[6]Корр СМЕТА'!$L$32+'[6]Корр СМЕТА'!$L$33</f>
        <v>17882.915683807216</v>
      </c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21">
        <f>'[3]Корр СМЕТА'!$L$39</f>
        <v>1696.677791022656</v>
      </c>
      <c r="DF55" s="21">
        <f>'[3]Корр СМЕТА'!$M$39</f>
        <v>1764.5449026635624</v>
      </c>
      <c r="DG55" s="21">
        <f>'[3]Корр СМЕТА'!$N$39</f>
        <v>1835.126698770105</v>
      </c>
      <c r="DH55" s="21">
        <f>'[3]Корр СМЕТА'!$O$39</f>
        <v>1908.5317667209092</v>
      </c>
    </row>
    <row r="56" spans="2:112" s="3" customFormat="1" ht="48.75" customHeight="1">
      <c r="B56" s="37" t="s">
        <v>66</v>
      </c>
      <c r="C56" s="37"/>
      <c r="D56" s="37"/>
      <c r="E56" s="37"/>
      <c r="F56" s="37"/>
      <c r="G56" s="37"/>
      <c r="H56" s="37"/>
      <c r="I56" s="37"/>
      <c r="J56" s="37"/>
      <c r="K56" s="38" t="s">
        <v>67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43" t="s">
        <v>29</v>
      </c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5"/>
      <c r="BC56" s="64">
        <f>'[11]Приложение 1. Табл.1'!$J$25*1000</f>
        <v>61608.01033333334</v>
      </c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1">
        <f>'[12]ИП 2021'!$H$31</f>
        <v>67857</v>
      </c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6"/>
      <c r="CN56" s="64">
        <f>'[5]П1.20.3'!$F$13</f>
        <v>53671</v>
      </c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21">
        <v>56071</v>
      </c>
      <c r="DF56" s="21">
        <v>53671</v>
      </c>
      <c r="DG56" s="21">
        <v>59171</v>
      </c>
      <c r="DH56" s="22">
        <v>57021</v>
      </c>
    </row>
    <row r="57" spans="2:112" s="3" customFormat="1" ht="66" customHeight="1">
      <c r="B57" s="37" t="s">
        <v>68</v>
      </c>
      <c r="C57" s="37"/>
      <c r="D57" s="37"/>
      <c r="E57" s="37"/>
      <c r="F57" s="37"/>
      <c r="G57" s="37"/>
      <c r="H57" s="37"/>
      <c r="I57" s="37"/>
      <c r="J57" s="37"/>
      <c r="K57" s="67" t="s">
        <v>69</v>
      </c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43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5"/>
      <c r="BC57" s="54" t="s">
        <v>164</v>
      </c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66" t="s">
        <v>163</v>
      </c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</row>
    <row r="58" spans="2:112" s="3" customFormat="1" ht="40.5" customHeight="1">
      <c r="B58" s="37" t="s">
        <v>70</v>
      </c>
      <c r="C58" s="37"/>
      <c r="D58" s="37"/>
      <c r="E58" s="37"/>
      <c r="F58" s="37"/>
      <c r="G58" s="37"/>
      <c r="H58" s="37"/>
      <c r="I58" s="37"/>
      <c r="J58" s="37"/>
      <c r="K58" s="38" t="s">
        <v>72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43" t="s">
        <v>71</v>
      </c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5"/>
      <c r="BC58" s="57">
        <f>'[4]НВВ по дан.экспертов'!$D$35</f>
        <v>8368.85</v>
      </c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9"/>
      <c r="BW58" s="57">
        <f>'[4]НВВ по дан.экспертов'!$E$35</f>
        <v>8592.65</v>
      </c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9"/>
      <c r="CN58" s="60">
        <f>'[6]ИПЦ'!$F$8</f>
        <v>8829.0936</v>
      </c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23">
        <f>CN58</f>
        <v>8829.0936</v>
      </c>
      <c r="DF58" s="23">
        <f>DE58</f>
        <v>8829.0936</v>
      </c>
      <c r="DG58" s="23">
        <f>DF58</f>
        <v>8829.0936</v>
      </c>
      <c r="DH58" s="33">
        <f>DG58</f>
        <v>8829.0936</v>
      </c>
    </row>
    <row r="59" spans="2:112" s="3" customFormat="1" ht="27.75" customHeight="1">
      <c r="B59" s="37" t="s">
        <v>73</v>
      </c>
      <c r="C59" s="37"/>
      <c r="D59" s="37"/>
      <c r="E59" s="37"/>
      <c r="F59" s="37"/>
      <c r="G59" s="37"/>
      <c r="H59" s="37"/>
      <c r="I59" s="37"/>
      <c r="J59" s="37"/>
      <c r="K59" s="38" t="s">
        <v>75</v>
      </c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43" t="s">
        <v>74</v>
      </c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5"/>
      <c r="BC59" s="61">
        <f>BC49/BC58</f>
        <v>17.671127556725235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3"/>
      <c r="BW59" s="61">
        <f>BW49/BW58</f>
        <v>17.709102320180527</v>
      </c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3"/>
      <c r="CN59" s="64">
        <f>CN49/CN58</f>
        <v>17.884313370211142</v>
      </c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21">
        <f>DE49/DE58</f>
        <v>20.24427946454015</v>
      </c>
      <c r="DF59" s="21">
        <f>DF49/DF58</f>
        <v>20.706933720251005</v>
      </c>
      <c r="DG59" s="21">
        <f>DG49/DG58</f>
        <v>22.202265324601537</v>
      </c>
      <c r="DH59" s="21">
        <f>DH49/DH58</f>
        <v>23.560824199547792</v>
      </c>
    </row>
    <row r="60" spans="2:112" s="3" customFormat="1" ht="54" customHeight="1">
      <c r="B60" s="37" t="s">
        <v>76</v>
      </c>
      <c r="C60" s="37"/>
      <c r="D60" s="37"/>
      <c r="E60" s="37"/>
      <c r="F60" s="37"/>
      <c r="G60" s="37"/>
      <c r="H60" s="37"/>
      <c r="I60" s="37"/>
      <c r="J60" s="37"/>
      <c r="K60" s="38" t="s">
        <v>77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43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5"/>
      <c r="BC60" s="54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6"/>
      <c r="BW60" s="54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6"/>
      <c r="CN60" s="64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18"/>
      <c r="DF60" s="18"/>
      <c r="DG60" s="18"/>
      <c r="DH60" s="19"/>
    </row>
    <row r="61" spans="2:112" s="3" customFormat="1" ht="15" customHeight="1">
      <c r="B61" s="37" t="s">
        <v>78</v>
      </c>
      <c r="C61" s="37"/>
      <c r="D61" s="37"/>
      <c r="E61" s="37"/>
      <c r="F61" s="37"/>
      <c r="G61" s="37"/>
      <c r="H61" s="37"/>
      <c r="I61" s="37"/>
      <c r="J61" s="37"/>
      <c r="K61" s="38" t="s">
        <v>80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43" t="s">
        <v>79</v>
      </c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5"/>
      <c r="BC61" s="51">
        <v>212</v>
      </c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3"/>
      <c r="BW61" s="51">
        <v>212</v>
      </c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3"/>
      <c r="CN61" s="65">
        <v>212</v>
      </c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24">
        <f>CN61</f>
        <v>212</v>
      </c>
      <c r="DF61" s="24">
        <f>DE61</f>
        <v>212</v>
      </c>
      <c r="DG61" s="24">
        <f>DF61</f>
        <v>212</v>
      </c>
      <c r="DH61" s="24">
        <f>DG61</f>
        <v>212</v>
      </c>
    </row>
    <row r="62" spans="2:112" s="3" customFormat="1" ht="40.5" customHeight="1">
      <c r="B62" s="37" t="s">
        <v>81</v>
      </c>
      <c r="C62" s="37"/>
      <c r="D62" s="37"/>
      <c r="E62" s="37"/>
      <c r="F62" s="37"/>
      <c r="G62" s="37"/>
      <c r="H62" s="37"/>
      <c r="I62" s="37"/>
      <c r="J62" s="37"/>
      <c r="K62" s="38" t="s">
        <v>83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43" t="s">
        <v>82</v>
      </c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5"/>
      <c r="BC62" s="39">
        <f>BC51/BC61/12</f>
        <v>36.541580581761</v>
      </c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1"/>
      <c r="BW62" s="39">
        <f>BW51/BW61/12</f>
        <v>37.598565535357245</v>
      </c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1"/>
      <c r="CN62" s="42">
        <f>CN51/CN61/12</f>
        <v>37.765239090166325</v>
      </c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25">
        <f>DE51/DE61/12</f>
        <v>38.906702693241066</v>
      </c>
      <c r="DF62" s="25">
        <f>DF51/DF61/12</f>
        <v>40.462970800970716</v>
      </c>
      <c r="DG62" s="25">
        <f>DG51/DG61/12</f>
        <v>42.08148963300955</v>
      </c>
      <c r="DH62" s="25">
        <f>DH51/DH61/12</f>
        <v>43.76474921832993</v>
      </c>
    </row>
    <row r="63" spans="2:112" s="3" customFormat="1" ht="54" customHeight="1">
      <c r="B63" s="37" t="s">
        <v>84</v>
      </c>
      <c r="C63" s="37"/>
      <c r="D63" s="37"/>
      <c r="E63" s="37"/>
      <c r="F63" s="37"/>
      <c r="G63" s="37"/>
      <c r="H63" s="37"/>
      <c r="I63" s="37"/>
      <c r="J63" s="37"/>
      <c r="K63" s="38" t="s">
        <v>85</v>
      </c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43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5"/>
      <c r="BC63" s="35" t="s">
        <v>158</v>
      </c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</row>
    <row r="64" spans="2:112" s="3" customFormat="1" ht="50.25" customHeight="1">
      <c r="B64" s="37" t="s">
        <v>86</v>
      </c>
      <c r="C64" s="37"/>
      <c r="D64" s="37"/>
      <c r="E64" s="37"/>
      <c r="F64" s="37"/>
      <c r="G64" s="37"/>
      <c r="H64" s="37"/>
      <c r="I64" s="37"/>
      <c r="J64" s="37"/>
      <c r="K64" s="38" t="s">
        <v>87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43" t="s">
        <v>29</v>
      </c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5"/>
      <c r="BC64" s="46">
        <v>164855</v>
      </c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8"/>
      <c r="BW64" s="46">
        <v>164855</v>
      </c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8"/>
      <c r="CN64" s="49">
        <v>164855</v>
      </c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15">
        <v>164855</v>
      </c>
      <c r="DF64" s="15">
        <v>164855</v>
      </c>
      <c r="DG64" s="15">
        <v>164855</v>
      </c>
      <c r="DH64" s="15">
        <v>164855</v>
      </c>
    </row>
    <row r="65" spans="2:112" s="3" customFormat="1" ht="37.5" customHeight="1">
      <c r="B65" s="37" t="s">
        <v>88</v>
      </c>
      <c r="C65" s="37"/>
      <c r="D65" s="37"/>
      <c r="E65" s="37"/>
      <c r="F65" s="37"/>
      <c r="G65" s="37"/>
      <c r="H65" s="37"/>
      <c r="I65" s="37"/>
      <c r="J65" s="37"/>
      <c r="K65" s="38" t="s">
        <v>89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43" t="s">
        <v>29</v>
      </c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5"/>
      <c r="BC65" s="46">
        <v>0</v>
      </c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5"/>
      <c r="BW65" s="46">
        <v>0</v>
      </c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5"/>
      <c r="CN65" s="49">
        <v>0</v>
      </c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15">
        <v>0</v>
      </c>
      <c r="DF65" s="15">
        <v>0</v>
      </c>
      <c r="DG65" s="15">
        <v>0</v>
      </c>
      <c r="DH65" s="26">
        <v>0</v>
      </c>
    </row>
  </sheetData>
  <sheetProtection/>
  <mergeCells count="208">
    <mergeCell ref="BC57:BV57"/>
    <mergeCell ref="BW57:DH57"/>
    <mergeCell ref="B33:AL33"/>
    <mergeCell ref="AM33:BB33"/>
    <mergeCell ref="BC33:BV33"/>
    <mergeCell ref="BW33:CM33"/>
    <mergeCell ref="CN33:DD33"/>
    <mergeCell ref="CN35:DD35"/>
    <mergeCell ref="BW36:CM36"/>
    <mergeCell ref="BW35:CM35"/>
    <mergeCell ref="AA22:DD22"/>
    <mergeCell ref="AA23:DD23"/>
    <mergeCell ref="K24:DD24"/>
    <mergeCell ref="K25:DD25"/>
    <mergeCell ref="AC26:DD26"/>
    <mergeCell ref="K29:DD29"/>
    <mergeCell ref="B31:DD31"/>
    <mergeCell ref="BT4:DD4"/>
    <mergeCell ref="BT2:DD2"/>
    <mergeCell ref="AD20:DD20"/>
    <mergeCell ref="AK21:DD21"/>
    <mergeCell ref="B8:DD8"/>
    <mergeCell ref="B10:DD10"/>
    <mergeCell ref="AY11:CG11"/>
    <mergeCell ref="B12:DD12"/>
    <mergeCell ref="B14:DD14"/>
    <mergeCell ref="B15:DD15"/>
    <mergeCell ref="B16:DD16"/>
    <mergeCell ref="B18:DD18"/>
    <mergeCell ref="AI27:DD27"/>
    <mergeCell ref="AC28:DD28"/>
    <mergeCell ref="BC36:BV36"/>
    <mergeCell ref="B35:J35"/>
    <mergeCell ref="K35:AL35"/>
    <mergeCell ref="AM35:BB35"/>
    <mergeCell ref="BC35:BV35"/>
    <mergeCell ref="CN36:DD36"/>
    <mergeCell ref="B37:J37"/>
    <mergeCell ref="K37:AL37"/>
    <mergeCell ref="AM37:BB37"/>
    <mergeCell ref="BC37:BV37"/>
    <mergeCell ref="BW37:CM37"/>
    <mergeCell ref="CN37:DD37"/>
    <mergeCell ref="B36:J36"/>
    <mergeCell ref="K36:AL36"/>
    <mergeCell ref="AM36:BB36"/>
    <mergeCell ref="B38:J38"/>
    <mergeCell ref="K38:AL38"/>
    <mergeCell ref="AM38:BB38"/>
    <mergeCell ref="BW40:CM40"/>
    <mergeCell ref="CN40:DD40"/>
    <mergeCell ref="BC38:BV38"/>
    <mergeCell ref="B39:J39"/>
    <mergeCell ref="K39:AL39"/>
    <mergeCell ref="AM39:BB39"/>
    <mergeCell ref="BC39:BV39"/>
    <mergeCell ref="BW38:CM38"/>
    <mergeCell ref="CN38:DD38"/>
    <mergeCell ref="BW39:CM39"/>
    <mergeCell ref="CN39:DD39"/>
    <mergeCell ref="BW41:CM41"/>
    <mergeCell ref="CN41:DD41"/>
    <mergeCell ref="B40:J40"/>
    <mergeCell ref="K40:AL40"/>
    <mergeCell ref="B41:J41"/>
    <mergeCell ref="K41:AL41"/>
    <mergeCell ref="AM41:BB41"/>
    <mergeCell ref="BC41:BV41"/>
    <mergeCell ref="AM40:BB40"/>
    <mergeCell ref="BC40:BV40"/>
    <mergeCell ref="B42:J42"/>
    <mergeCell ref="K42:AL42"/>
    <mergeCell ref="AM42:BB42"/>
    <mergeCell ref="BC42:BV42"/>
    <mergeCell ref="BW44:CM44"/>
    <mergeCell ref="CN44:DD44"/>
    <mergeCell ref="B43:J43"/>
    <mergeCell ref="K43:AL43"/>
    <mergeCell ref="AM43:BB43"/>
    <mergeCell ref="BC43:BV43"/>
    <mergeCell ref="BW42:CM42"/>
    <mergeCell ref="CN42:DD42"/>
    <mergeCell ref="BW43:CM43"/>
    <mergeCell ref="CN43:DD43"/>
    <mergeCell ref="BW45:CM45"/>
    <mergeCell ref="CN45:DD45"/>
    <mergeCell ref="B44:J44"/>
    <mergeCell ref="K44:AL44"/>
    <mergeCell ref="B45:J45"/>
    <mergeCell ref="K45:AL45"/>
    <mergeCell ref="AM45:BB45"/>
    <mergeCell ref="BC45:BV45"/>
    <mergeCell ref="AM44:BB44"/>
    <mergeCell ref="BC44:BV44"/>
    <mergeCell ref="B46:J46"/>
    <mergeCell ref="K46:AL46"/>
    <mergeCell ref="AM46:BB46"/>
    <mergeCell ref="BC46:BV46"/>
    <mergeCell ref="BW48:CM48"/>
    <mergeCell ref="CN48:DD48"/>
    <mergeCell ref="B47:J47"/>
    <mergeCell ref="K47:AL47"/>
    <mergeCell ref="AM47:BB47"/>
    <mergeCell ref="BW46:CM46"/>
    <mergeCell ref="CN46:DD46"/>
    <mergeCell ref="BW49:CM49"/>
    <mergeCell ref="CN49:DD49"/>
    <mergeCell ref="BC47:DD47"/>
    <mergeCell ref="B48:J48"/>
    <mergeCell ref="K48:AL48"/>
    <mergeCell ref="B49:J49"/>
    <mergeCell ref="K49:AL49"/>
    <mergeCell ref="AM49:BB49"/>
    <mergeCell ref="BC49:BV49"/>
    <mergeCell ref="AM48:BB48"/>
    <mergeCell ref="BC48:BV48"/>
    <mergeCell ref="B50:J50"/>
    <mergeCell ref="K50:AL50"/>
    <mergeCell ref="AM50:BB50"/>
    <mergeCell ref="BC50:BV50"/>
    <mergeCell ref="B51:J51"/>
    <mergeCell ref="K51:AL51"/>
    <mergeCell ref="AM51:BB51"/>
    <mergeCell ref="BC51:BV51"/>
    <mergeCell ref="B52:J52"/>
    <mergeCell ref="K52:AL52"/>
    <mergeCell ref="BW50:CM50"/>
    <mergeCell ref="CN50:DD50"/>
    <mergeCell ref="BW51:CM51"/>
    <mergeCell ref="CN51:DD51"/>
    <mergeCell ref="BW53:CM53"/>
    <mergeCell ref="CN53:DD53"/>
    <mergeCell ref="BW52:CM52"/>
    <mergeCell ref="CN52:DD52"/>
    <mergeCell ref="B53:J53"/>
    <mergeCell ref="K53:AL53"/>
    <mergeCell ref="AM53:BB53"/>
    <mergeCell ref="BC53:BV53"/>
    <mergeCell ref="AM52:BB52"/>
    <mergeCell ref="BC52:BV52"/>
    <mergeCell ref="B54:J54"/>
    <mergeCell ref="K54:AL54"/>
    <mergeCell ref="AM54:BB54"/>
    <mergeCell ref="BC54:BV54"/>
    <mergeCell ref="BW56:CM56"/>
    <mergeCell ref="CN56:DD56"/>
    <mergeCell ref="B55:J55"/>
    <mergeCell ref="K55:AL55"/>
    <mergeCell ref="AM55:BB55"/>
    <mergeCell ref="BC55:BV55"/>
    <mergeCell ref="AM56:BB56"/>
    <mergeCell ref="BC56:BV56"/>
    <mergeCell ref="BW54:CM54"/>
    <mergeCell ref="CN54:DD54"/>
    <mergeCell ref="BW55:CM55"/>
    <mergeCell ref="CN55:DD55"/>
    <mergeCell ref="CN60:DD60"/>
    <mergeCell ref="B59:J59"/>
    <mergeCell ref="K59:AL59"/>
    <mergeCell ref="AM59:BB59"/>
    <mergeCell ref="BC59:BV59"/>
    <mergeCell ref="B56:J56"/>
    <mergeCell ref="K56:AL56"/>
    <mergeCell ref="B57:J57"/>
    <mergeCell ref="K57:AL57"/>
    <mergeCell ref="AM57:BB57"/>
    <mergeCell ref="CN58:DD58"/>
    <mergeCell ref="BW59:CM59"/>
    <mergeCell ref="CN59:DD59"/>
    <mergeCell ref="BW61:CM61"/>
    <mergeCell ref="CN61:DD61"/>
    <mergeCell ref="B58:J58"/>
    <mergeCell ref="K58:AL58"/>
    <mergeCell ref="AM58:BB58"/>
    <mergeCell ref="BC58:BV58"/>
    <mergeCell ref="BW60:CM60"/>
    <mergeCell ref="K61:AL61"/>
    <mergeCell ref="AM61:BB61"/>
    <mergeCell ref="BC61:BV61"/>
    <mergeCell ref="AM60:BB60"/>
    <mergeCell ref="BC60:BV60"/>
    <mergeCell ref="BW58:CM58"/>
    <mergeCell ref="BW65:CM65"/>
    <mergeCell ref="CN65:DD65"/>
    <mergeCell ref="B62:J62"/>
    <mergeCell ref="K62:AL62"/>
    <mergeCell ref="AM62:BB62"/>
    <mergeCell ref="BC62:BV62"/>
    <mergeCell ref="BW64:CM64"/>
    <mergeCell ref="CN64:DD64"/>
    <mergeCell ref="B63:J63"/>
    <mergeCell ref="K63:AL63"/>
    <mergeCell ref="B65:J65"/>
    <mergeCell ref="K65:AL65"/>
    <mergeCell ref="AM65:BB65"/>
    <mergeCell ref="BC65:BV65"/>
    <mergeCell ref="AM64:BB64"/>
    <mergeCell ref="BC64:BV64"/>
    <mergeCell ref="B34:DH34"/>
    <mergeCell ref="BC63:DH63"/>
    <mergeCell ref="B64:J64"/>
    <mergeCell ref="K64:AL64"/>
    <mergeCell ref="BW62:CM62"/>
    <mergeCell ref="CN62:DD62"/>
    <mergeCell ref="AM63:BB63"/>
    <mergeCell ref="B60:J60"/>
    <mergeCell ref="K60:AL60"/>
    <mergeCell ref="B61:J61"/>
  </mergeCells>
  <hyperlinks>
    <hyperlink ref="AI27" r:id="rId1" display="info@rybelset.ru"/>
  </hyperlinks>
  <printOptions/>
  <pageMargins left="0.35433070866141736" right="0.1968503937007874" top="0.2362204724409449" bottom="0.2755905511811024" header="0.1968503937007874" footer="0.1968503937007874"/>
  <pageSetup fitToHeight="2" fitToWidth="1" horizontalDpi="600" verticalDpi="600" orientation="portrait" paperSize="9" scale="74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3"/>
  <sheetViews>
    <sheetView tabSelected="1" view="pageBreakPreview" zoomScaleSheetLayoutView="100" zoomScalePageLayoutView="0" workbookViewId="0" topLeftCell="A1">
      <selection activeCell="ET37" sqref="ET37"/>
    </sheetView>
  </sheetViews>
  <sheetFormatPr defaultColWidth="0.875" defaultRowHeight="12.75"/>
  <cols>
    <col min="1" max="51" width="0.875" style="1" customWidth="1"/>
    <col min="52" max="52" width="3.375" style="1" customWidth="1"/>
    <col min="53" max="66" width="0.875" style="1" customWidth="1"/>
    <col min="67" max="67" width="3.625" style="1" customWidth="1"/>
    <col min="68" max="74" width="0.875" style="1" customWidth="1"/>
    <col min="75" max="77" width="1.75390625" style="1" customWidth="1"/>
    <col min="78" max="80" width="0.875" style="1" customWidth="1"/>
    <col min="81" max="81" width="3.625" style="1" customWidth="1"/>
    <col min="82" max="90" width="0.875" style="1" customWidth="1"/>
    <col min="91" max="91" width="2.625" style="1" customWidth="1"/>
    <col min="92" max="99" width="0.875" style="1" customWidth="1"/>
    <col min="100" max="100" width="1.75390625" style="1" customWidth="1"/>
    <col min="101" max="104" width="0.875" style="1" customWidth="1"/>
    <col min="105" max="105" width="3.125" style="1" customWidth="1"/>
    <col min="106" max="109" width="8.875" style="1" customWidth="1"/>
    <col min="110" max="113" width="8.875" style="1" hidden="1" customWidth="1"/>
    <col min="114" max="119" width="0.875" style="1" customWidth="1"/>
    <col min="120" max="120" width="2.375" style="1" customWidth="1"/>
    <col min="121" max="16384" width="0.875" style="1" customWidth="1"/>
  </cols>
  <sheetData>
    <row r="1" spans="2:105" ht="15.75">
      <c r="B1" s="85" t="s">
        <v>93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"/>
    </row>
    <row r="3" spans="1:113" s="3" customFormat="1" ht="69.75" customHeight="1">
      <c r="A3" s="102" t="s">
        <v>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3"/>
      <c r="AJ3" s="106" t="s">
        <v>1</v>
      </c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3"/>
      <c r="AZ3" s="99" t="s">
        <v>165</v>
      </c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8"/>
      <c r="BR3" s="99" t="s">
        <v>166</v>
      </c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8"/>
      <c r="CJ3" s="99" t="s">
        <v>154</v>
      </c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9" t="s">
        <v>155</v>
      </c>
      <c r="DC3" s="98"/>
      <c r="DD3" s="100" t="s">
        <v>156</v>
      </c>
      <c r="DE3" s="100"/>
      <c r="DF3" s="99" t="s">
        <v>155</v>
      </c>
      <c r="DG3" s="98"/>
      <c r="DH3" s="100" t="s">
        <v>156</v>
      </c>
      <c r="DI3" s="100"/>
    </row>
    <row r="4" spans="1:113" s="3" customFormat="1" ht="40.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5"/>
      <c r="AJ4" s="107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5"/>
      <c r="AZ4" s="99" t="s">
        <v>94</v>
      </c>
      <c r="BA4" s="97"/>
      <c r="BB4" s="97"/>
      <c r="BC4" s="97"/>
      <c r="BD4" s="97"/>
      <c r="BE4" s="97"/>
      <c r="BF4" s="97"/>
      <c r="BG4" s="97"/>
      <c r="BH4" s="98"/>
      <c r="BI4" s="99" t="s">
        <v>95</v>
      </c>
      <c r="BJ4" s="97"/>
      <c r="BK4" s="97"/>
      <c r="BL4" s="97"/>
      <c r="BM4" s="97"/>
      <c r="BN4" s="97"/>
      <c r="BO4" s="97"/>
      <c r="BP4" s="97"/>
      <c r="BQ4" s="98"/>
      <c r="BR4" s="99" t="s">
        <v>94</v>
      </c>
      <c r="BS4" s="97"/>
      <c r="BT4" s="97"/>
      <c r="BU4" s="97"/>
      <c r="BV4" s="97"/>
      <c r="BW4" s="97"/>
      <c r="BX4" s="97"/>
      <c r="BY4" s="97"/>
      <c r="BZ4" s="98"/>
      <c r="CA4" s="99" t="s">
        <v>95</v>
      </c>
      <c r="CB4" s="97"/>
      <c r="CC4" s="97"/>
      <c r="CD4" s="97"/>
      <c r="CE4" s="97"/>
      <c r="CF4" s="97"/>
      <c r="CG4" s="97"/>
      <c r="CH4" s="97"/>
      <c r="CI4" s="98"/>
      <c r="CJ4" s="99" t="s">
        <v>94</v>
      </c>
      <c r="CK4" s="97"/>
      <c r="CL4" s="97"/>
      <c r="CM4" s="97"/>
      <c r="CN4" s="97"/>
      <c r="CO4" s="97"/>
      <c r="CP4" s="97"/>
      <c r="CQ4" s="97"/>
      <c r="CR4" s="98"/>
      <c r="CS4" s="99" t="s">
        <v>95</v>
      </c>
      <c r="CT4" s="97"/>
      <c r="CU4" s="97"/>
      <c r="CV4" s="97"/>
      <c r="CW4" s="97"/>
      <c r="CX4" s="97"/>
      <c r="CY4" s="97"/>
      <c r="CZ4" s="97"/>
      <c r="DA4" s="97"/>
      <c r="DB4" s="30" t="s">
        <v>94</v>
      </c>
      <c r="DC4" s="30" t="s">
        <v>95</v>
      </c>
      <c r="DD4" s="30" t="s">
        <v>94</v>
      </c>
      <c r="DE4" s="30" t="s">
        <v>95</v>
      </c>
      <c r="DF4" s="30" t="s">
        <v>94</v>
      </c>
      <c r="DG4" s="30" t="s">
        <v>95</v>
      </c>
      <c r="DH4" s="30" t="s">
        <v>94</v>
      </c>
      <c r="DI4" s="30" t="s">
        <v>95</v>
      </c>
    </row>
    <row r="5" spans="1:113" s="3" customFormat="1" ht="27" customHeight="1">
      <c r="A5" s="37" t="s">
        <v>30</v>
      </c>
      <c r="B5" s="37"/>
      <c r="C5" s="37"/>
      <c r="D5" s="37"/>
      <c r="E5" s="37"/>
      <c r="F5" s="37"/>
      <c r="G5" s="38" t="s">
        <v>98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108"/>
      <c r="AJ5" s="43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5"/>
      <c r="AZ5" s="43"/>
      <c r="BA5" s="44"/>
      <c r="BB5" s="44"/>
      <c r="BC5" s="44"/>
      <c r="BD5" s="44"/>
      <c r="BE5" s="44"/>
      <c r="BF5" s="44"/>
      <c r="BG5" s="44"/>
      <c r="BH5" s="45"/>
      <c r="BI5" s="43"/>
      <c r="BJ5" s="44"/>
      <c r="BK5" s="44"/>
      <c r="BL5" s="44"/>
      <c r="BM5" s="44"/>
      <c r="BN5" s="44"/>
      <c r="BO5" s="44"/>
      <c r="BP5" s="44"/>
      <c r="BQ5" s="45"/>
      <c r="BR5" s="43"/>
      <c r="BS5" s="44"/>
      <c r="BT5" s="44"/>
      <c r="BU5" s="44"/>
      <c r="BV5" s="44"/>
      <c r="BW5" s="44"/>
      <c r="BX5" s="44"/>
      <c r="BY5" s="44"/>
      <c r="BZ5" s="45"/>
      <c r="CA5" s="43"/>
      <c r="CB5" s="44"/>
      <c r="CC5" s="44"/>
      <c r="CD5" s="44"/>
      <c r="CE5" s="44"/>
      <c r="CF5" s="44"/>
      <c r="CG5" s="44"/>
      <c r="CH5" s="44"/>
      <c r="CI5" s="45"/>
      <c r="CJ5" s="43"/>
      <c r="CK5" s="44"/>
      <c r="CL5" s="44"/>
      <c r="CM5" s="44"/>
      <c r="CN5" s="44"/>
      <c r="CO5" s="44"/>
      <c r="CP5" s="44"/>
      <c r="CQ5" s="44"/>
      <c r="CR5" s="45"/>
      <c r="CS5" s="43"/>
      <c r="CT5" s="44"/>
      <c r="CU5" s="44"/>
      <c r="CV5" s="44"/>
      <c r="CW5" s="44"/>
      <c r="CX5" s="44"/>
      <c r="CY5" s="44"/>
      <c r="CZ5" s="44"/>
      <c r="DA5" s="44"/>
      <c r="DB5" s="16"/>
      <c r="DC5" s="16"/>
      <c r="DD5" s="16"/>
      <c r="DE5" s="16"/>
      <c r="DF5" s="16"/>
      <c r="DG5" s="16"/>
      <c r="DH5" s="16"/>
      <c r="DI5" s="16"/>
    </row>
    <row r="6" spans="1:113" s="3" customFormat="1" ht="15" customHeight="1">
      <c r="A6" s="37"/>
      <c r="B6" s="37"/>
      <c r="C6" s="37"/>
      <c r="D6" s="37"/>
      <c r="E6" s="37"/>
      <c r="F6" s="37"/>
      <c r="G6" s="38" t="s">
        <v>99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108"/>
      <c r="AJ6" s="43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5"/>
      <c r="AZ6" s="43"/>
      <c r="BA6" s="44"/>
      <c r="BB6" s="44"/>
      <c r="BC6" s="44"/>
      <c r="BD6" s="44"/>
      <c r="BE6" s="44"/>
      <c r="BF6" s="44"/>
      <c r="BG6" s="44"/>
      <c r="BH6" s="45"/>
      <c r="BI6" s="43"/>
      <c r="BJ6" s="44"/>
      <c r="BK6" s="44"/>
      <c r="BL6" s="44"/>
      <c r="BM6" s="44"/>
      <c r="BN6" s="44"/>
      <c r="BO6" s="44"/>
      <c r="BP6" s="44"/>
      <c r="BQ6" s="45"/>
      <c r="BR6" s="43"/>
      <c r="BS6" s="44"/>
      <c r="BT6" s="44"/>
      <c r="BU6" s="44"/>
      <c r="BV6" s="44"/>
      <c r="BW6" s="44"/>
      <c r="BX6" s="44"/>
      <c r="BY6" s="44"/>
      <c r="BZ6" s="45"/>
      <c r="CA6" s="43"/>
      <c r="CB6" s="44"/>
      <c r="CC6" s="44"/>
      <c r="CD6" s="44"/>
      <c r="CE6" s="44"/>
      <c r="CF6" s="44"/>
      <c r="CG6" s="44"/>
      <c r="CH6" s="44"/>
      <c r="CI6" s="45"/>
      <c r="CJ6" s="43"/>
      <c r="CK6" s="44"/>
      <c r="CL6" s="44"/>
      <c r="CM6" s="44"/>
      <c r="CN6" s="44"/>
      <c r="CO6" s="44"/>
      <c r="CP6" s="44"/>
      <c r="CQ6" s="44"/>
      <c r="CR6" s="45"/>
      <c r="CS6" s="43"/>
      <c r="CT6" s="44"/>
      <c r="CU6" s="44"/>
      <c r="CV6" s="44"/>
      <c r="CW6" s="44"/>
      <c r="CX6" s="44"/>
      <c r="CY6" s="44"/>
      <c r="CZ6" s="44"/>
      <c r="DA6" s="44"/>
      <c r="DB6" s="16"/>
      <c r="DC6" s="16"/>
      <c r="DD6" s="16"/>
      <c r="DE6" s="16"/>
      <c r="DF6" s="16"/>
      <c r="DG6" s="16"/>
      <c r="DH6" s="16"/>
      <c r="DI6" s="16"/>
    </row>
    <row r="7" spans="1:120" s="3" customFormat="1" ht="27.75" customHeight="1">
      <c r="A7" s="37"/>
      <c r="B7" s="37"/>
      <c r="C7" s="37"/>
      <c r="D7" s="37"/>
      <c r="E7" s="37"/>
      <c r="F7" s="37"/>
      <c r="G7" s="38" t="s">
        <v>100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108"/>
      <c r="AJ7" s="43" t="s">
        <v>96</v>
      </c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5"/>
      <c r="AZ7" s="109">
        <v>237510.73</v>
      </c>
      <c r="BA7" s="110"/>
      <c r="BB7" s="110"/>
      <c r="BC7" s="110"/>
      <c r="BD7" s="110"/>
      <c r="BE7" s="110"/>
      <c r="BF7" s="110"/>
      <c r="BG7" s="110"/>
      <c r="BH7" s="111"/>
      <c r="BI7" s="109">
        <v>237510.73</v>
      </c>
      <c r="BJ7" s="110"/>
      <c r="BK7" s="110"/>
      <c r="BL7" s="110"/>
      <c r="BM7" s="110"/>
      <c r="BN7" s="110"/>
      <c r="BO7" s="110"/>
      <c r="BP7" s="110"/>
      <c r="BQ7" s="111"/>
      <c r="BR7" s="109">
        <v>244650.05</v>
      </c>
      <c r="BS7" s="110"/>
      <c r="BT7" s="110"/>
      <c r="BU7" s="110"/>
      <c r="BV7" s="110"/>
      <c r="BW7" s="110"/>
      <c r="BX7" s="110"/>
      <c r="BY7" s="110"/>
      <c r="BZ7" s="111"/>
      <c r="CA7" s="109">
        <v>244650.05</v>
      </c>
      <c r="CB7" s="110"/>
      <c r="CC7" s="110"/>
      <c r="CD7" s="110"/>
      <c r="CE7" s="110"/>
      <c r="CF7" s="110"/>
      <c r="CG7" s="110"/>
      <c r="CH7" s="110"/>
      <c r="CI7" s="111"/>
      <c r="CJ7" s="109">
        <v>257738.88</v>
      </c>
      <c r="CK7" s="110"/>
      <c r="CL7" s="110"/>
      <c r="CM7" s="110"/>
      <c r="CN7" s="110"/>
      <c r="CO7" s="110"/>
      <c r="CP7" s="110"/>
      <c r="CQ7" s="110"/>
      <c r="CR7" s="111"/>
      <c r="CS7" s="109">
        <v>257738.88</v>
      </c>
      <c r="CT7" s="110"/>
      <c r="CU7" s="110"/>
      <c r="CV7" s="110"/>
      <c r="CW7" s="110"/>
      <c r="CX7" s="110"/>
      <c r="CY7" s="110"/>
      <c r="CZ7" s="110"/>
      <c r="DA7" s="110"/>
      <c r="DB7" s="31">
        <v>258101.69</v>
      </c>
      <c r="DC7" s="31">
        <f>DB7</f>
        <v>258101.69</v>
      </c>
      <c r="DD7" s="31">
        <v>259730.06</v>
      </c>
      <c r="DE7" s="31">
        <f>DD7</f>
        <v>259730.06</v>
      </c>
      <c r="DF7" s="31">
        <f>DD7*1.07</f>
        <v>277911.1642</v>
      </c>
      <c r="DG7" s="31">
        <f>DF7</f>
        <v>277911.1642</v>
      </c>
      <c r="DH7" s="31">
        <f>DF7*1.07</f>
        <v>297364.945694</v>
      </c>
      <c r="DI7" s="31">
        <f>DH7</f>
        <v>297364.945694</v>
      </c>
      <c r="DP7" s="32"/>
    </row>
    <row r="8" spans="1:120" s="3" customFormat="1" ht="40.5" customHeight="1">
      <c r="A8" s="37"/>
      <c r="B8" s="37"/>
      <c r="C8" s="37"/>
      <c r="D8" s="37"/>
      <c r="E8" s="37"/>
      <c r="F8" s="37"/>
      <c r="G8" s="38" t="s">
        <v>101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108"/>
      <c r="AJ8" s="43" t="s">
        <v>97</v>
      </c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5"/>
      <c r="AZ8" s="109">
        <v>439.95</v>
      </c>
      <c r="BA8" s="110"/>
      <c r="BB8" s="110"/>
      <c r="BC8" s="110"/>
      <c r="BD8" s="110"/>
      <c r="BE8" s="110"/>
      <c r="BF8" s="110"/>
      <c r="BG8" s="110"/>
      <c r="BH8" s="111"/>
      <c r="BI8" s="109">
        <v>443.06</v>
      </c>
      <c r="BJ8" s="110"/>
      <c r="BK8" s="110"/>
      <c r="BL8" s="110"/>
      <c r="BM8" s="110"/>
      <c r="BN8" s="110"/>
      <c r="BO8" s="110"/>
      <c r="BP8" s="110"/>
      <c r="BQ8" s="111"/>
      <c r="BR8" s="109">
        <v>503.49</v>
      </c>
      <c r="BS8" s="110"/>
      <c r="BT8" s="110"/>
      <c r="BU8" s="110"/>
      <c r="BV8" s="110"/>
      <c r="BW8" s="110"/>
      <c r="BX8" s="110"/>
      <c r="BY8" s="110"/>
      <c r="BZ8" s="111"/>
      <c r="CA8" s="109">
        <v>498.37</v>
      </c>
      <c r="CB8" s="110"/>
      <c r="CC8" s="110"/>
      <c r="CD8" s="110"/>
      <c r="CE8" s="110"/>
      <c r="CF8" s="110"/>
      <c r="CG8" s="110"/>
      <c r="CH8" s="110"/>
      <c r="CI8" s="111"/>
      <c r="CJ8" s="109">
        <v>508.43</v>
      </c>
      <c r="CK8" s="110"/>
      <c r="CL8" s="110"/>
      <c r="CM8" s="110"/>
      <c r="CN8" s="110"/>
      <c r="CO8" s="110"/>
      <c r="CP8" s="110"/>
      <c r="CQ8" s="110"/>
      <c r="CR8" s="111"/>
      <c r="CS8" s="109">
        <v>583.21</v>
      </c>
      <c r="CT8" s="110"/>
      <c r="CU8" s="110"/>
      <c r="CV8" s="110"/>
      <c r="CW8" s="110"/>
      <c r="CX8" s="110"/>
      <c r="CY8" s="110"/>
      <c r="CZ8" s="110"/>
      <c r="DA8" s="110"/>
      <c r="DB8" s="31">
        <f>CS8*1.07</f>
        <v>624.0347</v>
      </c>
      <c r="DC8" s="31">
        <f>CA8/BR8*DB8</f>
        <v>617.6888785060279</v>
      </c>
      <c r="DD8" s="31">
        <f>DB8*1.07</f>
        <v>667.7171290000001</v>
      </c>
      <c r="DE8" s="31">
        <f>CA8/BR8*DD8</f>
        <v>660.92710000145</v>
      </c>
      <c r="DF8" s="31">
        <f>DD8*1.07</f>
        <v>714.4573280300002</v>
      </c>
      <c r="DG8" s="31">
        <f>CA8/BR8*DF8</f>
        <v>707.1919970015516</v>
      </c>
      <c r="DH8" s="31">
        <f>DF8*1.07</f>
        <v>764.4693409921002</v>
      </c>
      <c r="DI8" s="31">
        <f>CA8/BR8*DH8</f>
        <v>756.6954367916602</v>
      </c>
      <c r="DP8" s="32"/>
    </row>
    <row r="9" spans="1:113" s="3" customFormat="1" ht="15" customHeight="1">
      <c r="A9" s="37"/>
      <c r="B9" s="37"/>
      <c r="C9" s="37"/>
      <c r="D9" s="37"/>
      <c r="E9" s="37"/>
      <c r="F9" s="37"/>
      <c r="G9" s="38" t="s">
        <v>102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108"/>
      <c r="AJ9" s="43" t="s">
        <v>97</v>
      </c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5"/>
      <c r="AZ9" s="109">
        <v>1206.43</v>
      </c>
      <c r="BA9" s="110"/>
      <c r="BB9" s="110"/>
      <c r="BC9" s="110"/>
      <c r="BD9" s="110"/>
      <c r="BE9" s="110"/>
      <c r="BF9" s="110"/>
      <c r="BG9" s="110"/>
      <c r="BH9" s="111"/>
      <c r="BI9" s="109">
        <v>1208.9</v>
      </c>
      <c r="BJ9" s="110"/>
      <c r="BK9" s="110"/>
      <c r="BL9" s="110"/>
      <c r="BM9" s="110"/>
      <c r="BN9" s="110"/>
      <c r="BO9" s="110"/>
      <c r="BP9" s="110"/>
      <c r="BQ9" s="111"/>
      <c r="BR9" s="109">
        <v>1307.62</v>
      </c>
      <c r="BS9" s="110"/>
      <c r="BT9" s="110"/>
      <c r="BU9" s="110"/>
      <c r="BV9" s="110"/>
      <c r="BW9" s="110"/>
      <c r="BX9" s="110"/>
      <c r="BY9" s="110"/>
      <c r="BZ9" s="111"/>
      <c r="CA9" s="109">
        <v>1294.49</v>
      </c>
      <c r="CB9" s="110"/>
      <c r="CC9" s="110"/>
      <c r="CD9" s="110"/>
      <c r="CE9" s="110"/>
      <c r="CF9" s="110"/>
      <c r="CG9" s="110"/>
      <c r="CH9" s="110"/>
      <c r="CI9" s="111"/>
      <c r="CJ9" s="109">
        <v>1388.53</v>
      </c>
      <c r="CK9" s="110"/>
      <c r="CL9" s="110"/>
      <c r="CM9" s="110"/>
      <c r="CN9" s="110"/>
      <c r="CO9" s="110"/>
      <c r="CP9" s="110"/>
      <c r="CQ9" s="110"/>
      <c r="CR9" s="111"/>
      <c r="CS9" s="109">
        <v>1519.58</v>
      </c>
      <c r="CT9" s="110"/>
      <c r="CU9" s="110"/>
      <c r="CV9" s="110"/>
      <c r="CW9" s="110"/>
      <c r="CX9" s="110"/>
      <c r="CY9" s="110"/>
      <c r="CZ9" s="110"/>
      <c r="DA9" s="110"/>
      <c r="DB9" s="31">
        <v>1389.77</v>
      </c>
      <c r="DC9" s="31">
        <v>1520.9</v>
      </c>
      <c r="DD9" s="31">
        <v>1395.33</v>
      </c>
      <c r="DE9" s="31">
        <v>1526.82</v>
      </c>
      <c r="DF9" s="31">
        <f>DD9*1.07</f>
        <v>1493.0031</v>
      </c>
      <c r="DG9" s="31">
        <f>CA9/BR9*DF9</f>
        <v>1478.0116416994233</v>
      </c>
      <c r="DH9" s="31">
        <f>DF9*1.07</f>
        <v>1597.513317</v>
      </c>
      <c r="DI9" s="31">
        <f>CA9/BR9*DH9</f>
        <v>1581.4724566183831</v>
      </c>
    </row>
    <row r="10" spans="1:105" s="3" customFormat="1" ht="27.75" customHeight="1" hidden="1">
      <c r="A10" s="37" t="s">
        <v>36</v>
      </c>
      <c r="B10" s="37"/>
      <c r="C10" s="37"/>
      <c r="D10" s="37"/>
      <c r="E10" s="37"/>
      <c r="F10" s="37"/>
      <c r="G10" s="38" t="s">
        <v>143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3"/>
      <c r="AJ10" s="43" t="s">
        <v>97</v>
      </c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5"/>
      <c r="AZ10" s="43"/>
      <c r="BA10" s="44"/>
      <c r="BB10" s="44"/>
      <c r="BC10" s="44"/>
      <c r="BD10" s="44"/>
      <c r="BE10" s="44"/>
      <c r="BF10" s="44"/>
      <c r="BG10" s="44"/>
      <c r="BH10" s="45"/>
      <c r="BI10" s="43"/>
      <c r="BJ10" s="44"/>
      <c r="BK10" s="44"/>
      <c r="BL10" s="44"/>
      <c r="BM10" s="44"/>
      <c r="BN10" s="44"/>
      <c r="BO10" s="44"/>
      <c r="BP10" s="44"/>
      <c r="BQ10" s="45"/>
      <c r="BR10" s="43"/>
      <c r="BS10" s="44"/>
      <c r="BT10" s="44"/>
      <c r="BU10" s="44"/>
      <c r="BV10" s="44"/>
      <c r="BW10" s="44"/>
      <c r="BX10" s="44"/>
      <c r="BY10" s="44"/>
      <c r="BZ10" s="45"/>
      <c r="CA10" s="43"/>
      <c r="CB10" s="44"/>
      <c r="CC10" s="44"/>
      <c r="CD10" s="44"/>
      <c r="CE10" s="44"/>
      <c r="CF10" s="44"/>
      <c r="CG10" s="44"/>
      <c r="CH10" s="44"/>
      <c r="CI10" s="45"/>
      <c r="CJ10" s="43"/>
      <c r="CK10" s="44"/>
      <c r="CL10" s="44"/>
      <c r="CM10" s="44"/>
      <c r="CN10" s="44"/>
      <c r="CO10" s="44"/>
      <c r="CP10" s="44"/>
      <c r="CQ10" s="44"/>
      <c r="CR10" s="45"/>
      <c r="CS10" s="43"/>
      <c r="CT10" s="44"/>
      <c r="CU10" s="44"/>
      <c r="CV10" s="44"/>
      <c r="CW10" s="44"/>
      <c r="CX10" s="44"/>
      <c r="CY10" s="44"/>
      <c r="CZ10" s="44"/>
      <c r="DA10" s="44"/>
    </row>
    <row r="11" spans="1:105" s="3" customFormat="1" ht="27.75" customHeight="1" hidden="1">
      <c r="A11" s="37" t="s">
        <v>41</v>
      </c>
      <c r="B11" s="37"/>
      <c r="C11" s="37"/>
      <c r="D11" s="37"/>
      <c r="E11" s="37"/>
      <c r="F11" s="37"/>
      <c r="G11" s="38" t="s">
        <v>103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108"/>
      <c r="AJ11" s="43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5"/>
      <c r="AZ11" s="43"/>
      <c r="BA11" s="44"/>
      <c r="BB11" s="44"/>
      <c r="BC11" s="44"/>
      <c r="BD11" s="44"/>
      <c r="BE11" s="44"/>
      <c r="BF11" s="44"/>
      <c r="BG11" s="44"/>
      <c r="BH11" s="45"/>
      <c r="BI11" s="43"/>
      <c r="BJ11" s="44"/>
      <c r="BK11" s="44"/>
      <c r="BL11" s="44"/>
      <c r="BM11" s="44"/>
      <c r="BN11" s="44"/>
      <c r="BO11" s="44"/>
      <c r="BP11" s="44"/>
      <c r="BQ11" s="45"/>
      <c r="BR11" s="43"/>
      <c r="BS11" s="44"/>
      <c r="BT11" s="44"/>
      <c r="BU11" s="44"/>
      <c r="BV11" s="44"/>
      <c r="BW11" s="44"/>
      <c r="BX11" s="44"/>
      <c r="BY11" s="44"/>
      <c r="BZ11" s="45"/>
      <c r="CA11" s="43"/>
      <c r="CB11" s="44"/>
      <c r="CC11" s="44"/>
      <c r="CD11" s="44"/>
      <c r="CE11" s="44"/>
      <c r="CF11" s="44"/>
      <c r="CG11" s="44"/>
      <c r="CH11" s="44"/>
      <c r="CI11" s="45"/>
      <c r="CJ11" s="43"/>
      <c r="CK11" s="44"/>
      <c r="CL11" s="44"/>
      <c r="CM11" s="44"/>
      <c r="CN11" s="44"/>
      <c r="CO11" s="44"/>
      <c r="CP11" s="44"/>
      <c r="CQ11" s="44"/>
      <c r="CR11" s="45"/>
      <c r="CS11" s="43"/>
      <c r="CT11" s="44"/>
      <c r="CU11" s="44"/>
      <c r="CV11" s="44"/>
      <c r="CW11" s="44"/>
      <c r="CX11" s="44"/>
      <c r="CY11" s="44"/>
      <c r="CZ11" s="44"/>
      <c r="DA11" s="44"/>
    </row>
    <row r="12" spans="1:105" s="3" customFormat="1" ht="54" customHeight="1" hidden="1">
      <c r="A12" s="37" t="s">
        <v>43</v>
      </c>
      <c r="B12" s="37"/>
      <c r="C12" s="37"/>
      <c r="D12" s="37"/>
      <c r="E12" s="37"/>
      <c r="F12" s="37"/>
      <c r="G12" s="38" t="s">
        <v>104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108"/>
      <c r="AJ12" s="43" t="s">
        <v>97</v>
      </c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5"/>
      <c r="AZ12" s="43"/>
      <c r="BA12" s="44"/>
      <c r="BB12" s="44"/>
      <c r="BC12" s="44"/>
      <c r="BD12" s="44"/>
      <c r="BE12" s="44"/>
      <c r="BF12" s="44"/>
      <c r="BG12" s="44"/>
      <c r="BH12" s="45"/>
      <c r="BI12" s="43"/>
      <c r="BJ12" s="44"/>
      <c r="BK12" s="44"/>
      <c r="BL12" s="44"/>
      <c r="BM12" s="44"/>
      <c r="BN12" s="44"/>
      <c r="BO12" s="44"/>
      <c r="BP12" s="44"/>
      <c r="BQ12" s="45"/>
      <c r="BR12" s="43"/>
      <c r="BS12" s="44"/>
      <c r="BT12" s="44"/>
      <c r="BU12" s="44"/>
      <c r="BV12" s="44"/>
      <c r="BW12" s="44"/>
      <c r="BX12" s="44"/>
      <c r="BY12" s="44"/>
      <c r="BZ12" s="45"/>
      <c r="CA12" s="43"/>
      <c r="CB12" s="44"/>
      <c r="CC12" s="44"/>
      <c r="CD12" s="44"/>
      <c r="CE12" s="44"/>
      <c r="CF12" s="44"/>
      <c r="CG12" s="44"/>
      <c r="CH12" s="44"/>
      <c r="CI12" s="45"/>
      <c r="CJ12" s="43"/>
      <c r="CK12" s="44"/>
      <c r="CL12" s="44"/>
      <c r="CM12" s="44"/>
      <c r="CN12" s="44"/>
      <c r="CO12" s="44"/>
      <c r="CP12" s="44"/>
      <c r="CQ12" s="44"/>
      <c r="CR12" s="45"/>
      <c r="CS12" s="43"/>
      <c r="CT12" s="44"/>
      <c r="CU12" s="44"/>
      <c r="CV12" s="44"/>
      <c r="CW12" s="44"/>
      <c r="CX12" s="44"/>
      <c r="CY12" s="44"/>
      <c r="CZ12" s="44"/>
      <c r="DA12" s="44"/>
    </row>
    <row r="13" spans="1:105" s="3" customFormat="1" ht="66" customHeight="1" hidden="1">
      <c r="A13" s="37" t="s">
        <v>45</v>
      </c>
      <c r="B13" s="37"/>
      <c r="C13" s="37"/>
      <c r="D13" s="37"/>
      <c r="E13" s="37"/>
      <c r="F13" s="37"/>
      <c r="G13" s="38" t="s">
        <v>105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108"/>
      <c r="AJ13" s="43" t="s">
        <v>97</v>
      </c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5"/>
      <c r="AZ13" s="43"/>
      <c r="BA13" s="44"/>
      <c r="BB13" s="44"/>
      <c r="BC13" s="44"/>
      <c r="BD13" s="44"/>
      <c r="BE13" s="44"/>
      <c r="BF13" s="44"/>
      <c r="BG13" s="44"/>
      <c r="BH13" s="45"/>
      <c r="BI13" s="43"/>
      <c r="BJ13" s="44"/>
      <c r="BK13" s="44"/>
      <c r="BL13" s="44"/>
      <c r="BM13" s="44"/>
      <c r="BN13" s="44"/>
      <c r="BO13" s="44"/>
      <c r="BP13" s="44"/>
      <c r="BQ13" s="45"/>
      <c r="BR13" s="43"/>
      <c r="BS13" s="44"/>
      <c r="BT13" s="44"/>
      <c r="BU13" s="44"/>
      <c r="BV13" s="44"/>
      <c r="BW13" s="44"/>
      <c r="BX13" s="44"/>
      <c r="BY13" s="44"/>
      <c r="BZ13" s="45"/>
      <c r="CA13" s="43"/>
      <c r="CB13" s="44"/>
      <c r="CC13" s="44"/>
      <c r="CD13" s="44"/>
      <c r="CE13" s="44"/>
      <c r="CF13" s="44"/>
      <c r="CG13" s="44"/>
      <c r="CH13" s="44"/>
      <c r="CI13" s="45"/>
      <c r="CJ13" s="43"/>
      <c r="CK13" s="44"/>
      <c r="CL13" s="44"/>
      <c r="CM13" s="44"/>
      <c r="CN13" s="44"/>
      <c r="CO13" s="44"/>
      <c r="CP13" s="44"/>
      <c r="CQ13" s="44"/>
      <c r="CR13" s="45"/>
      <c r="CS13" s="43"/>
      <c r="CT13" s="44"/>
      <c r="CU13" s="44"/>
      <c r="CV13" s="44"/>
      <c r="CW13" s="44"/>
      <c r="CX13" s="44"/>
      <c r="CY13" s="44"/>
      <c r="CZ13" s="44"/>
      <c r="DA13" s="44"/>
    </row>
    <row r="14" spans="1:105" s="3" customFormat="1" ht="27.75" customHeight="1" hidden="1">
      <c r="A14" s="37" t="s">
        <v>46</v>
      </c>
      <c r="B14" s="37"/>
      <c r="C14" s="37"/>
      <c r="D14" s="37"/>
      <c r="E14" s="37"/>
      <c r="F14" s="37"/>
      <c r="G14" s="38" t="s">
        <v>106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108"/>
      <c r="AJ14" s="43" t="s">
        <v>97</v>
      </c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5"/>
      <c r="AZ14" s="43"/>
      <c r="BA14" s="44"/>
      <c r="BB14" s="44"/>
      <c r="BC14" s="44"/>
      <c r="BD14" s="44"/>
      <c r="BE14" s="44"/>
      <c r="BF14" s="44"/>
      <c r="BG14" s="44"/>
      <c r="BH14" s="45"/>
      <c r="BI14" s="43"/>
      <c r="BJ14" s="44"/>
      <c r="BK14" s="44"/>
      <c r="BL14" s="44"/>
      <c r="BM14" s="44"/>
      <c r="BN14" s="44"/>
      <c r="BO14" s="44"/>
      <c r="BP14" s="44"/>
      <c r="BQ14" s="45"/>
      <c r="BR14" s="43"/>
      <c r="BS14" s="44"/>
      <c r="BT14" s="44"/>
      <c r="BU14" s="44"/>
      <c r="BV14" s="44"/>
      <c r="BW14" s="44"/>
      <c r="BX14" s="44"/>
      <c r="BY14" s="44"/>
      <c r="BZ14" s="45"/>
      <c r="CA14" s="43"/>
      <c r="CB14" s="44"/>
      <c r="CC14" s="44"/>
      <c r="CD14" s="44"/>
      <c r="CE14" s="44"/>
      <c r="CF14" s="44"/>
      <c r="CG14" s="44"/>
      <c r="CH14" s="44"/>
      <c r="CI14" s="45"/>
      <c r="CJ14" s="43"/>
      <c r="CK14" s="44"/>
      <c r="CL14" s="44"/>
      <c r="CM14" s="44"/>
      <c r="CN14" s="44"/>
      <c r="CO14" s="44"/>
      <c r="CP14" s="44"/>
      <c r="CQ14" s="44"/>
      <c r="CR14" s="45"/>
      <c r="CS14" s="43"/>
      <c r="CT14" s="44"/>
      <c r="CU14" s="44"/>
      <c r="CV14" s="44"/>
      <c r="CW14" s="44"/>
      <c r="CX14" s="44"/>
      <c r="CY14" s="44"/>
      <c r="CZ14" s="44"/>
      <c r="DA14" s="44"/>
    </row>
    <row r="15" spans="1:105" s="3" customFormat="1" ht="15" customHeight="1" hidden="1">
      <c r="A15" s="37"/>
      <c r="B15" s="37"/>
      <c r="C15" s="37"/>
      <c r="D15" s="37"/>
      <c r="E15" s="37"/>
      <c r="F15" s="37"/>
      <c r="G15" s="38" t="s">
        <v>90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108"/>
      <c r="AJ15" s="43" t="s">
        <v>97</v>
      </c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5"/>
      <c r="AZ15" s="43"/>
      <c r="BA15" s="44"/>
      <c r="BB15" s="44"/>
      <c r="BC15" s="44"/>
      <c r="BD15" s="44"/>
      <c r="BE15" s="44"/>
      <c r="BF15" s="44"/>
      <c r="BG15" s="44"/>
      <c r="BH15" s="45"/>
      <c r="BI15" s="43"/>
      <c r="BJ15" s="44"/>
      <c r="BK15" s="44"/>
      <c r="BL15" s="44"/>
      <c r="BM15" s="44"/>
      <c r="BN15" s="44"/>
      <c r="BO15" s="44"/>
      <c r="BP15" s="44"/>
      <c r="BQ15" s="45"/>
      <c r="BR15" s="43"/>
      <c r="BS15" s="44"/>
      <c r="BT15" s="44"/>
      <c r="BU15" s="44"/>
      <c r="BV15" s="44"/>
      <c r="BW15" s="44"/>
      <c r="BX15" s="44"/>
      <c r="BY15" s="44"/>
      <c r="BZ15" s="45"/>
      <c r="CA15" s="43"/>
      <c r="CB15" s="44"/>
      <c r="CC15" s="44"/>
      <c r="CD15" s="44"/>
      <c r="CE15" s="44"/>
      <c r="CF15" s="44"/>
      <c r="CG15" s="44"/>
      <c r="CH15" s="44"/>
      <c r="CI15" s="45"/>
      <c r="CJ15" s="43"/>
      <c r="CK15" s="44"/>
      <c r="CL15" s="44"/>
      <c r="CM15" s="44"/>
      <c r="CN15" s="44"/>
      <c r="CO15" s="44"/>
      <c r="CP15" s="44"/>
      <c r="CQ15" s="44"/>
      <c r="CR15" s="45"/>
      <c r="CS15" s="43"/>
      <c r="CT15" s="44"/>
      <c r="CU15" s="44"/>
      <c r="CV15" s="44"/>
      <c r="CW15" s="44"/>
      <c r="CX15" s="44"/>
      <c r="CY15" s="44"/>
      <c r="CZ15" s="44"/>
      <c r="DA15" s="44"/>
    </row>
    <row r="16" spans="1:105" s="3" customFormat="1" ht="15" customHeight="1" hidden="1">
      <c r="A16" s="37"/>
      <c r="B16" s="37"/>
      <c r="C16" s="37"/>
      <c r="D16" s="37"/>
      <c r="E16" s="37"/>
      <c r="F16" s="37"/>
      <c r="G16" s="38" t="s">
        <v>91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108"/>
      <c r="AJ16" s="43" t="s">
        <v>97</v>
      </c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5"/>
      <c r="AZ16" s="43"/>
      <c r="BA16" s="44"/>
      <c r="BB16" s="44"/>
      <c r="BC16" s="44"/>
      <c r="BD16" s="44"/>
      <c r="BE16" s="44"/>
      <c r="BF16" s="44"/>
      <c r="BG16" s="44"/>
      <c r="BH16" s="45"/>
      <c r="BI16" s="43"/>
      <c r="BJ16" s="44"/>
      <c r="BK16" s="44"/>
      <c r="BL16" s="44"/>
      <c r="BM16" s="44"/>
      <c r="BN16" s="44"/>
      <c r="BO16" s="44"/>
      <c r="BP16" s="44"/>
      <c r="BQ16" s="45"/>
      <c r="BR16" s="43"/>
      <c r="BS16" s="44"/>
      <c r="BT16" s="44"/>
      <c r="BU16" s="44"/>
      <c r="BV16" s="44"/>
      <c r="BW16" s="44"/>
      <c r="BX16" s="44"/>
      <c r="BY16" s="44"/>
      <c r="BZ16" s="45"/>
      <c r="CA16" s="43"/>
      <c r="CB16" s="44"/>
      <c r="CC16" s="44"/>
      <c r="CD16" s="44"/>
      <c r="CE16" s="44"/>
      <c r="CF16" s="44"/>
      <c r="CG16" s="44"/>
      <c r="CH16" s="44"/>
      <c r="CI16" s="45"/>
      <c r="CJ16" s="43"/>
      <c r="CK16" s="44"/>
      <c r="CL16" s="44"/>
      <c r="CM16" s="44"/>
      <c r="CN16" s="44"/>
      <c r="CO16" s="44"/>
      <c r="CP16" s="44"/>
      <c r="CQ16" s="44"/>
      <c r="CR16" s="45"/>
      <c r="CS16" s="43"/>
      <c r="CT16" s="44"/>
      <c r="CU16" s="44"/>
      <c r="CV16" s="44"/>
      <c r="CW16" s="44"/>
      <c r="CX16" s="44"/>
      <c r="CY16" s="44"/>
      <c r="CZ16" s="44"/>
      <c r="DA16" s="44"/>
    </row>
    <row r="17" spans="1:105" s="3" customFormat="1" ht="15" customHeight="1" hidden="1">
      <c r="A17" s="37"/>
      <c r="B17" s="37"/>
      <c r="C17" s="37"/>
      <c r="D17" s="37"/>
      <c r="E17" s="37"/>
      <c r="F17" s="37"/>
      <c r="G17" s="38" t="s">
        <v>92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108"/>
      <c r="AJ17" s="43" t="s">
        <v>97</v>
      </c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5"/>
      <c r="AZ17" s="43"/>
      <c r="BA17" s="44"/>
      <c r="BB17" s="44"/>
      <c r="BC17" s="44"/>
      <c r="BD17" s="44"/>
      <c r="BE17" s="44"/>
      <c r="BF17" s="44"/>
      <c r="BG17" s="44"/>
      <c r="BH17" s="45"/>
      <c r="BI17" s="43"/>
      <c r="BJ17" s="44"/>
      <c r="BK17" s="44"/>
      <c r="BL17" s="44"/>
      <c r="BM17" s="44"/>
      <c r="BN17" s="44"/>
      <c r="BO17" s="44"/>
      <c r="BP17" s="44"/>
      <c r="BQ17" s="45"/>
      <c r="BR17" s="43"/>
      <c r="BS17" s="44"/>
      <c r="BT17" s="44"/>
      <c r="BU17" s="44"/>
      <c r="BV17" s="44"/>
      <c r="BW17" s="44"/>
      <c r="BX17" s="44"/>
      <c r="BY17" s="44"/>
      <c r="BZ17" s="45"/>
      <c r="CA17" s="43"/>
      <c r="CB17" s="44"/>
      <c r="CC17" s="44"/>
      <c r="CD17" s="44"/>
      <c r="CE17" s="44"/>
      <c r="CF17" s="44"/>
      <c r="CG17" s="44"/>
      <c r="CH17" s="44"/>
      <c r="CI17" s="45"/>
      <c r="CJ17" s="43"/>
      <c r="CK17" s="44"/>
      <c r="CL17" s="44"/>
      <c r="CM17" s="44"/>
      <c r="CN17" s="44"/>
      <c r="CO17" s="44"/>
      <c r="CP17" s="44"/>
      <c r="CQ17" s="44"/>
      <c r="CR17" s="45"/>
      <c r="CS17" s="43"/>
      <c r="CT17" s="44"/>
      <c r="CU17" s="44"/>
      <c r="CV17" s="44"/>
      <c r="CW17" s="44"/>
      <c r="CX17" s="44"/>
      <c r="CY17" s="44"/>
      <c r="CZ17" s="44"/>
      <c r="DA17" s="44"/>
    </row>
    <row r="18" spans="1:105" s="3" customFormat="1" ht="15" customHeight="1" hidden="1">
      <c r="A18" s="37" t="s">
        <v>56</v>
      </c>
      <c r="B18" s="37"/>
      <c r="C18" s="37"/>
      <c r="D18" s="37"/>
      <c r="E18" s="37"/>
      <c r="F18" s="37"/>
      <c r="G18" s="38" t="s">
        <v>107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108"/>
      <c r="AJ18" s="43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5"/>
      <c r="AZ18" s="43"/>
      <c r="BA18" s="44"/>
      <c r="BB18" s="44"/>
      <c r="BC18" s="44"/>
      <c r="BD18" s="44"/>
      <c r="BE18" s="44"/>
      <c r="BF18" s="44"/>
      <c r="BG18" s="44"/>
      <c r="BH18" s="45"/>
      <c r="BI18" s="43"/>
      <c r="BJ18" s="44"/>
      <c r="BK18" s="44"/>
      <c r="BL18" s="44"/>
      <c r="BM18" s="44"/>
      <c r="BN18" s="44"/>
      <c r="BO18" s="44"/>
      <c r="BP18" s="44"/>
      <c r="BQ18" s="45"/>
      <c r="BR18" s="43"/>
      <c r="BS18" s="44"/>
      <c r="BT18" s="44"/>
      <c r="BU18" s="44"/>
      <c r="BV18" s="44"/>
      <c r="BW18" s="44"/>
      <c r="BX18" s="44"/>
      <c r="BY18" s="44"/>
      <c r="BZ18" s="45"/>
      <c r="CA18" s="43"/>
      <c r="CB18" s="44"/>
      <c r="CC18" s="44"/>
      <c r="CD18" s="44"/>
      <c r="CE18" s="44"/>
      <c r="CF18" s="44"/>
      <c r="CG18" s="44"/>
      <c r="CH18" s="44"/>
      <c r="CI18" s="45"/>
      <c r="CJ18" s="43"/>
      <c r="CK18" s="44"/>
      <c r="CL18" s="44"/>
      <c r="CM18" s="44"/>
      <c r="CN18" s="44"/>
      <c r="CO18" s="44"/>
      <c r="CP18" s="44"/>
      <c r="CQ18" s="44"/>
      <c r="CR18" s="45"/>
      <c r="CS18" s="43"/>
      <c r="CT18" s="44"/>
      <c r="CU18" s="44"/>
      <c r="CV18" s="44"/>
      <c r="CW18" s="44"/>
      <c r="CX18" s="44"/>
      <c r="CY18" s="44"/>
      <c r="CZ18" s="44"/>
      <c r="DA18" s="44"/>
    </row>
    <row r="19" spans="1:105" s="3" customFormat="1" ht="27.75" customHeight="1" hidden="1">
      <c r="A19" s="37" t="s">
        <v>58</v>
      </c>
      <c r="B19" s="37"/>
      <c r="C19" s="37"/>
      <c r="D19" s="37"/>
      <c r="E19" s="37"/>
      <c r="F19" s="37"/>
      <c r="G19" s="38" t="s">
        <v>108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108"/>
      <c r="AJ19" s="43" t="s">
        <v>142</v>
      </c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5"/>
      <c r="AZ19" s="43"/>
      <c r="BA19" s="44"/>
      <c r="BB19" s="44"/>
      <c r="BC19" s="44"/>
      <c r="BD19" s="44"/>
      <c r="BE19" s="44"/>
      <c r="BF19" s="44"/>
      <c r="BG19" s="44"/>
      <c r="BH19" s="45"/>
      <c r="BI19" s="43"/>
      <c r="BJ19" s="44"/>
      <c r="BK19" s="44"/>
      <c r="BL19" s="44"/>
      <c r="BM19" s="44"/>
      <c r="BN19" s="44"/>
      <c r="BO19" s="44"/>
      <c r="BP19" s="44"/>
      <c r="BQ19" s="45"/>
      <c r="BR19" s="43"/>
      <c r="BS19" s="44"/>
      <c r="BT19" s="44"/>
      <c r="BU19" s="44"/>
      <c r="BV19" s="44"/>
      <c r="BW19" s="44"/>
      <c r="BX19" s="44"/>
      <c r="BY19" s="44"/>
      <c r="BZ19" s="45"/>
      <c r="CA19" s="43"/>
      <c r="CB19" s="44"/>
      <c r="CC19" s="44"/>
      <c r="CD19" s="44"/>
      <c r="CE19" s="44"/>
      <c r="CF19" s="44"/>
      <c r="CG19" s="44"/>
      <c r="CH19" s="44"/>
      <c r="CI19" s="45"/>
      <c r="CJ19" s="43"/>
      <c r="CK19" s="44"/>
      <c r="CL19" s="44"/>
      <c r="CM19" s="44"/>
      <c r="CN19" s="44"/>
      <c r="CO19" s="44"/>
      <c r="CP19" s="44"/>
      <c r="CQ19" s="44"/>
      <c r="CR19" s="45"/>
      <c r="CS19" s="43"/>
      <c r="CT19" s="44"/>
      <c r="CU19" s="44"/>
      <c r="CV19" s="44"/>
      <c r="CW19" s="44"/>
      <c r="CX19" s="44"/>
      <c r="CY19" s="44"/>
      <c r="CZ19" s="44"/>
      <c r="DA19" s="44"/>
    </row>
    <row r="20" spans="1:105" s="3" customFormat="1" ht="27.75" customHeight="1" hidden="1">
      <c r="A20" s="37"/>
      <c r="B20" s="37"/>
      <c r="C20" s="37"/>
      <c r="D20" s="37"/>
      <c r="E20" s="37"/>
      <c r="F20" s="37"/>
      <c r="G20" s="38" t="s">
        <v>109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108"/>
      <c r="AJ20" s="43" t="s">
        <v>142</v>
      </c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5"/>
      <c r="AZ20" s="43"/>
      <c r="BA20" s="44"/>
      <c r="BB20" s="44"/>
      <c r="BC20" s="44"/>
      <c r="BD20" s="44"/>
      <c r="BE20" s="44"/>
      <c r="BF20" s="44"/>
      <c r="BG20" s="44"/>
      <c r="BH20" s="45"/>
      <c r="BI20" s="43"/>
      <c r="BJ20" s="44"/>
      <c r="BK20" s="44"/>
      <c r="BL20" s="44"/>
      <c r="BM20" s="44"/>
      <c r="BN20" s="44"/>
      <c r="BO20" s="44"/>
      <c r="BP20" s="44"/>
      <c r="BQ20" s="45"/>
      <c r="BR20" s="43"/>
      <c r="BS20" s="44"/>
      <c r="BT20" s="44"/>
      <c r="BU20" s="44"/>
      <c r="BV20" s="44"/>
      <c r="BW20" s="44"/>
      <c r="BX20" s="44"/>
      <c r="BY20" s="44"/>
      <c r="BZ20" s="45"/>
      <c r="CA20" s="43"/>
      <c r="CB20" s="44"/>
      <c r="CC20" s="44"/>
      <c r="CD20" s="44"/>
      <c r="CE20" s="44"/>
      <c r="CF20" s="44"/>
      <c r="CG20" s="44"/>
      <c r="CH20" s="44"/>
      <c r="CI20" s="45"/>
      <c r="CJ20" s="43"/>
      <c r="CK20" s="44"/>
      <c r="CL20" s="44"/>
      <c r="CM20" s="44"/>
      <c r="CN20" s="44"/>
      <c r="CO20" s="44"/>
      <c r="CP20" s="44"/>
      <c r="CQ20" s="44"/>
      <c r="CR20" s="45"/>
      <c r="CS20" s="43"/>
      <c r="CT20" s="44"/>
      <c r="CU20" s="44"/>
      <c r="CV20" s="44"/>
      <c r="CW20" s="44"/>
      <c r="CX20" s="44"/>
      <c r="CY20" s="44"/>
      <c r="CZ20" s="44"/>
      <c r="DA20" s="44"/>
    </row>
    <row r="21" spans="1:105" s="3" customFormat="1" ht="27.75" customHeight="1" hidden="1">
      <c r="A21" s="37" t="s">
        <v>63</v>
      </c>
      <c r="B21" s="37"/>
      <c r="C21" s="37"/>
      <c r="D21" s="37"/>
      <c r="E21" s="37"/>
      <c r="F21" s="37"/>
      <c r="G21" s="38" t="s">
        <v>110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108"/>
      <c r="AJ21" s="43" t="s">
        <v>96</v>
      </c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5"/>
      <c r="AZ21" s="43"/>
      <c r="BA21" s="44"/>
      <c r="BB21" s="44"/>
      <c r="BC21" s="44"/>
      <c r="BD21" s="44"/>
      <c r="BE21" s="44"/>
      <c r="BF21" s="44"/>
      <c r="BG21" s="44"/>
      <c r="BH21" s="45"/>
      <c r="BI21" s="43"/>
      <c r="BJ21" s="44"/>
      <c r="BK21" s="44"/>
      <c r="BL21" s="44"/>
      <c r="BM21" s="44"/>
      <c r="BN21" s="44"/>
      <c r="BO21" s="44"/>
      <c r="BP21" s="44"/>
      <c r="BQ21" s="45"/>
      <c r="BR21" s="43"/>
      <c r="BS21" s="44"/>
      <c r="BT21" s="44"/>
      <c r="BU21" s="44"/>
      <c r="BV21" s="44"/>
      <c r="BW21" s="44"/>
      <c r="BX21" s="44"/>
      <c r="BY21" s="44"/>
      <c r="BZ21" s="45"/>
      <c r="CA21" s="43"/>
      <c r="CB21" s="44"/>
      <c r="CC21" s="44"/>
      <c r="CD21" s="44"/>
      <c r="CE21" s="44"/>
      <c r="CF21" s="44"/>
      <c r="CG21" s="44"/>
      <c r="CH21" s="44"/>
      <c r="CI21" s="45"/>
      <c r="CJ21" s="43"/>
      <c r="CK21" s="44"/>
      <c r="CL21" s="44"/>
      <c r="CM21" s="44"/>
      <c r="CN21" s="44"/>
      <c r="CO21" s="44"/>
      <c r="CP21" s="44"/>
      <c r="CQ21" s="44"/>
      <c r="CR21" s="45"/>
      <c r="CS21" s="43"/>
      <c r="CT21" s="44"/>
      <c r="CU21" s="44"/>
      <c r="CV21" s="44"/>
      <c r="CW21" s="44"/>
      <c r="CX21" s="44"/>
      <c r="CY21" s="44"/>
      <c r="CZ21" s="44"/>
      <c r="DA21" s="44"/>
    </row>
    <row r="22" spans="1:105" s="3" customFormat="1" ht="27.75" customHeight="1" hidden="1">
      <c r="A22" s="37" t="s">
        <v>64</v>
      </c>
      <c r="B22" s="37"/>
      <c r="C22" s="37"/>
      <c r="D22" s="37"/>
      <c r="E22" s="37"/>
      <c r="F22" s="37"/>
      <c r="G22" s="38" t="s">
        <v>112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108"/>
      <c r="AJ22" s="43" t="s">
        <v>111</v>
      </c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5"/>
      <c r="AZ22" s="43"/>
      <c r="BA22" s="44"/>
      <c r="BB22" s="44"/>
      <c r="BC22" s="44"/>
      <c r="BD22" s="44"/>
      <c r="BE22" s="44"/>
      <c r="BF22" s="44"/>
      <c r="BG22" s="44"/>
      <c r="BH22" s="45"/>
      <c r="BI22" s="43"/>
      <c r="BJ22" s="44"/>
      <c r="BK22" s="44"/>
      <c r="BL22" s="44"/>
      <c r="BM22" s="44"/>
      <c r="BN22" s="44"/>
      <c r="BO22" s="44"/>
      <c r="BP22" s="44"/>
      <c r="BQ22" s="45"/>
      <c r="BR22" s="43"/>
      <c r="BS22" s="44"/>
      <c r="BT22" s="44"/>
      <c r="BU22" s="44"/>
      <c r="BV22" s="44"/>
      <c r="BW22" s="44"/>
      <c r="BX22" s="44"/>
      <c r="BY22" s="44"/>
      <c r="BZ22" s="45"/>
      <c r="CA22" s="43"/>
      <c r="CB22" s="44"/>
      <c r="CC22" s="44"/>
      <c r="CD22" s="44"/>
      <c r="CE22" s="44"/>
      <c r="CF22" s="44"/>
      <c r="CG22" s="44"/>
      <c r="CH22" s="44"/>
      <c r="CI22" s="45"/>
      <c r="CJ22" s="43"/>
      <c r="CK22" s="44"/>
      <c r="CL22" s="44"/>
      <c r="CM22" s="44"/>
      <c r="CN22" s="44"/>
      <c r="CO22" s="44"/>
      <c r="CP22" s="44"/>
      <c r="CQ22" s="44"/>
      <c r="CR22" s="45"/>
      <c r="CS22" s="43"/>
      <c r="CT22" s="44"/>
      <c r="CU22" s="44"/>
      <c r="CV22" s="44"/>
      <c r="CW22" s="44"/>
      <c r="CX22" s="44"/>
      <c r="CY22" s="44"/>
      <c r="CZ22" s="44"/>
      <c r="DA22" s="44"/>
    </row>
    <row r="23" spans="1:105" s="3" customFormat="1" ht="27.75" customHeight="1" hidden="1">
      <c r="A23" s="37" t="s">
        <v>113</v>
      </c>
      <c r="B23" s="37"/>
      <c r="C23" s="37"/>
      <c r="D23" s="37"/>
      <c r="E23" s="37"/>
      <c r="F23" s="37"/>
      <c r="G23" s="38" t="s">
        <v>114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108"/>
      <c r="AJ23" s="43" t="s">
        <v>111</v>
      </c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5"/>
      <c r="AZ23" s="43"/>
      <c r="BA23" s="44"/>
      <c r="BB23" s="44"/>
      <c r="BC23" s="44"/>
      <c r="BD23" s="44"/>
      <c r="BE23" s="44"/>
      <c r="BF23" s="44"/>
      <c r="BG23" s="44"/>
      <c r="BH23" s="45"/>
      <c r="BI23" s="43"/>
      <c r="BJ23" s="44"/>
      <c r="BK23" s="44"/>
      <c r="BL23" s="44"/>
      <c r="BM23" s="44"/>
      <c r="BN23" s="44"/>
      <c r="BO23" s="44"/>
      <c r="BP23" s="44"/>
      <c r="BQ23" s="45"/>
      <c r="BR23" s="43"/>
      <c r="BS23" s="44"/>
      <c r="BT23" s="44"/>
      <c r="BU23" s="44"/>
      <c r="BV23" s="44"/>
      <c r="BW23" s="44"/>
      <c r="BX23" s="44"/>
      <c r="BY23" s="44"/>
      <c r="BZ23" s="45"/>
      <c r="CA23" s="43"/>
      <c r="CB23" s="44"/>
      <c r="CC23" s="44"/>
      <c r="CD23" s="44"/>
      <c r="CE23" s="44"/>
      <c r="CF23" s="44"/>
      <c r="CG23" s="44"/>
      <c r="CH23" s="44"/>
      <c r="CI23" s="45"/>
      <c r="CJ23" s="43"/>
      <c r="CK23" s="44"/>
      <c r="CL23" s="44"/>
      <c r="CM23" s="44"/>
      <c r="CN23" s="44"/>
      <c r="CO23" s="44"/>
      <c r="CP23" s="44"/>
      <c r="CQ23" s="44"/>
      <c r="CR23" s="45"/>
      <c r="CS23" s="43"/>
      <c r="CT23" s="44"/>
      <c r="CU23" s="44"/>
      <c r="CV23" s="44"/>
      <c r="CW23" s="44"/>
      <c r="CX23" s="44"/>
      <c r="CY23" s="44"/>
      <c r="CZ23" s="44"/>
      <c r="DA23" s="44"/>
    </row>
    <row r="24" spans="1:105" s="3" customFormat="1" ht="27.75" customHeight="1" hidden="1">
      <c r="A24" s="37" t="s">
        <v>115</v>
      </c>
      <c r="B24" s="37"/>
      <c r="C24" s="37"/>
      <c r="D24" s="37"/>
      <c r="E24" s="37"/>
      <c r="F24" s="37"/>
      <c r="G24" s="38" t="s">
        <v>116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108"/>
      <c r="AJ24" s="43" t="s">
        <v>111</v>
      </c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5"/>
      <c r="AZ24" s="43"/>
      <c r="BA24" s="44"/>
      <c r="BB24" s="44"/>
      <c r="BC24" s="44"/>
      <c r="BD24" s="44"/>
      <c r="BE24" s="44"/>
      <c r="BF24" s="44"/>
      <c r="BG24" s="44"/>
      <c r="BH24" s="45"/>
      <c r="BI24" s="43"/>
      <c r="BJ24" s="44"/>
      <c r="BK24" s="44"/>
      <c r="BL24" s="44"/>
      <c r="BM24" s="44"/>
      <c r="BN24" s="44"/>
      <c r="BO24" s="44"/>
      <c r="BP24" s="44"/>
      <c r="BQ24" s="45"/>
      <c r="BR24" s="43"/>
      <c r="BS24" s="44"/>
      <c r="BT24" s="44"/>
      <c r="BU24" s="44"/>
      <c r="BV24" s="44"/>
      <c r="BW24" s="44"/>
      <c r="BX24" s="44"/>
      <c r="BY24" s="44"/>
      <c r="BZ24" s="45"/>
      <c r="CA24" s="43"/>
      <c r="CB24" s="44"/>
      <c r="CC24" s="44"/>
      <c r="CD24" s="44"/>
      <c r="CE24" s="44"/>
      <c r="CF24" s="44"/>
      <c r="CG24" s="44"/>
      <c r="CH24" s="44"/>
      <c r="CI24" s="45"/>
      <c r="CJ24" s="43"/>
      <c r="CK24" s="44"/>
      <c r="CL24" s="44"/>
      <c r="CM24" s="44"/>
      <c r="CN24" s="44"/>
      <c r="CO24" s="44"/>
      <c r="CP24" s="44"/>
      <c r="CQ24" s="44"/>
      <c r="CR24" s="45"/>
      <c r="CS24" s="43"/>
      <c r="CT24" s="44"/>
      <c r="CU24" s="44"/>
      <c r="CV24" s="44"/>
      <c r="CW24" s="44"/>
      <c r="CX24" s="44"/>
      <c r="CY24" s="44"/>
      <c r="CZ24" s="44"/>
      <c r="DA24" s="44"/>
    </row>
    <row r="25" spans="1:105" s="3" customFormat="1" ht="16.5" customHeight="1" hidden="1">
      <c r="A25" s="37"/>
      <c r="B25" s="37"/>
      <c r="C25" s="37"/>
      <c r="D25" s="37"/>
      <c r="E25" s="37"/>
      <c r="F25" s="37"/>
      <c r="G25" s="112" t="s">
        <v>117</v>
      </c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3"/>
      <c r="AJ25" s="43" t="s">
        <v>111</v>
      </c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5"/>
      <c r="AZ25" s="43"/>
      <c r="BA25" s="44"/>
      <c r="BB25" s="44"/>
      <c r="BC25" s="44"/>
      <c r="BD25" s="44"/>
      <c r="BE25" s="44"/>
      <c r="BF25" s="44"/>
      <c r="BG25" s="44"/>
      <c r="BH25" s="45"/>
      <c r="BI25" s="43"/>
      <c r="BJ25" s="44"/>
      <c r="BK25" s="44"/>
      <c r="BL25" s="44"/>
      <c r="BM25" s="44"/>
      <c r="BN25" s="44"/>
      <c r="BO25" s="44"/>
      <c r="BP25" s="44"/>
      <c r="BQ25" s="45"/>
      <c r="BR25" s="43"/>
      <c r="BS25" s="44"/>
      <c r="BT25" s="44"/>
      <c r="BU25" s="44"/>
      <c r="BV25" s="44"/>
      <c r="BW25" s="44"/>
      <c r="BX25" s="44"/>
      <c r="BY25" s="44"/>
      <c r="BZ25" s="45"/>
      <c r="CA25" s="43"/>
      <c r="CB25" s="44"/>
      <c r="CC25" s="44"/>
      <c r="CD25" s="44"/>
      <c r="CE25" s="44"/>
      <c r="CF25" s="44"/>
      <c r="CG25" s="44"/>
      <c r="CH25" s="44"/>
      <c r="CI25" s="45"/>
      <c r="CJ25" s="43"/>
      <c r="CK25" s="44"/>
      <c r="CL25" s="44"/>
      <c r="CM25" s="44"/>
      <c r="CN25" s="44"/>
      <c r="CO25" s="44"/>
      <c r="CP25" s="44"/>
      <c r="CQ25" s="44"/>
      <c r="CR25" s="45"/>
      <c r="CS25" s="43"/>
      <c r="CT25" s="44"/>
      <c r="CU25" s="44"/>
      <c r="CV25" s="44"/>
      <c r="CW25" s="44"/>
      <c r="CX25" s="44"/>
      <c r="CY25" s="44"/>
      <c r="CZ25" s="44"/>
      <c r="DA25" s="44"/>
    </row>
    <row r="26" spans="1:105" s="3" customFormat="1" ht="16.5" customHeight="1" hidden="1">
      <c r="A26" s="37"/>
      <c r="B26" s="37"/>
      <c r="C26" s="37"/>
      <c r="D26" s="37"/>
      <c r="E26" s="37"/>
      <c r="F26" s="37"/>
      <c r="G26" s="112" t="s">
        <v>118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3"/>
      <c r="AJ26" s="43" t="s">
        <v>111</v>
      </c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5"/>
      <c r="AZ26" s="43"/>
      <c r="BA26" s="44"/>
      <c r="BB26" s="44"/>
      <c r="BC26" s="44"/>
      <c r="BD26" s="44"/>
      <c r="BE26" s="44"/>
      <c r="BF26" s="44"/>
      <c r="BG26" s="44"/>
      <c r="BH26" s="45"/>
      <c r="BI26" s="43"/>
      <c r="BJ26" s="44"/>
      <c r="BK26" s="44"/>
      <c r="BL26" s="44"/>
      <c r="BM26" s="44"/>
      <c r="BN26" s="44"/>
      <c r="BO26" s="44"/>
      <c r="BP26" s="44"/>
      <c r="BQ26" s="45"/>
      <c r="BR26" s="43"/>
      <c r="BS26" s="44"/>
      <c r="BT26" s="44"/>
      <c r="BU26" s="44"/>
      <c r="BV26" s="44"/>
      <c r="BW26" s="44"/>
      <c r="BX26" s="44"/>
      <c r="BY26" s="44"/>
      <c r="BZ26" s="45"/>
      <c r="CA26" s="43"/>
      <c r="CB26" s="44"/>
      <c r="CC26" s="44"/>
      <c r="CD26" s="44"/>
      <c r="CE26" s="44"/>
      <c r="CF26" s="44"/>
      <c r="CG26" s="44"/>
      <c r="CH26" s="44"/>
      <c r="CI26" s="45"/>
      <c r="CJ26" s="43"/>
      <c r="CK26" s="44"/>
      <c r="CL26" s="44"/>
      <c r="CM26" s="44"/>
      <c r="CN26" s="44"/>
      <c r="CO26" s="44"/>
      <c r="CP26" s="44"/>
      <c r="CQ26" s="44"/>
      <c r="CR26" s="45"/>
      <c r="CS26" s="43"/>
      <c r="CT26" s="44"/>
      <c r="CU26" s="44"/>
      <c r="CV26" s="44"/>
      <c r="CW26" s="44"/>
      <c r="CX26" s="44"/>
      <c r="CY26" s="44"/>
      <c r="CZ26" s="44"/>
      <c r="DA26" s="44"/>
    </row>
    <row r="27" spans="1:105" s="3" customFormat="1" ht="16.5" customHeight="1" hidden="1">
      <c r="A27" s="37"/>
      <c r="B27" s="37"/>
      <c r="C27" s="37"/>
      <c r="D27" s="37"/>
      <c r="E27" s="37"/>
      <c r="F27" s="37"/>
      <c r="G27" s="112" t="s">
        <v>119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3"/>
      <c r="AJ27" s="43" t="s">
        <v>111</v>
      </c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5"/>
      <c r="AZ27" s="43"/>
      <c r="BA27" s="44"/>
      <c r="BB27" s="44"/>
      <c r="BC27" s="44"/>
      <c r="BD27" s="44"/>
      <c r="BE27" s="44"/>
      <c r="BF27" s="44"/>
      <c r="BG27" s="44"/>
      <c r="BH27" s="45"/>
      <c r="BI27" s="43"/>
      <c r="BJ27" s="44"/>
      <c r="BK27" s="44"/>
      <c r="BL27" s="44"/>
      <c r="BM27" s="44"/>
      <c r="BN27" s="44"/>
      <c r="BO27" s="44"/>
      <c r="BP27" s="44"/>
      <c r="BQ27" s="45"/>
      <c r="BR27" s="43"/>
      <c r="BS27" s="44"/>
      <c r="BT27" s="44"/>
      <c r="BU27" s="44"/>
      <c r="BV27" s="44"/>
      <c r="BW27" s="44"/>
      <c r="BX27" s="44"/>
      <c r="BY27" s="44"/>
      <c r="BZ27" s="45"/>
      <c r="CA27" s="43"/>
      <c r="CB27" s="44"/>
      <c r="CC27" s="44"/>
      <c r="CD27" s="44"/>
      <c r="CE27" s="44"/>
      <c r="CF27" s="44"/>
      <c r="CG27" s="44"/>
      <c r="CH27" s="44"/>
      <c r="CI27" s="45"/>
      <c r="CJ27" s="43"/>
      <c r="CK27" s="44"/>
      <c r="CL27" s="44"/>
      <c r="CM27" s="44"/>
      <c r="CN27" s="44"/>
      <c r="CO27" s="44"/>
      <c r="CP27" s="44"/>
      <c r="CQ27" s="44"/>
      <c r="CR27" s="45"/>
      <c r="CS27" s="43"/>
      <c r="CT27" s="44"/>
      <c r="CU27" s="44"/>
      <c r="CV27" s="44"/>
      <c r="CW27" s="44"/>
      <c r="CX27" s="44"/>
      <c r="CY27" s="44"/>
      <c r="CZ27" s="44"/>
      <c r="DA27" s="44"/>
    </row>
    <row r="28" spans="1:105" s="3" customFormat="1" ht="16.5" customHeight="1" hidden="1">
      <c r="A28" s="37"/>
      <c r="B28" s="37"/>
      <c r="C28" s="37"/>
      <c r="D28" s="37"/>
      <c r="E28" s="37"/>
      <c r="F28" s="37"/>
      <c r="G28" s="112" t="s">
        <v>120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3"/>
      <c r="AJ28" s="43" t="s">
        <v>111</v>
      </c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5"/>
      <c r="AZ28" s="43"/>
      <c r="BA28" s="44"/>
      <c r="BB28" s="44"/>
      <c r="BC28" s="44"/>
      <c r="BD28" s="44"/>
      <c r="BE28" s="44"/>
      <c r="BF28" s="44"/>
      <c r="BG28" s="44"/>
      <c r="BH28" s="45"/>
      <c r="BI28" s="43"/>
      <c r="BJ28" s="44"/>
      <c r="BK28" s="44"/>
      <c r="BL28" s="44"/>
      <c r="BM28" s="44"/>
      <c r="BN28" s="44"/>
      <c r="BO28" s="44"/>
      <c r="BP28" s="44"/>
      <c r="BQ28" s="45"/>
      <c r="BR28" s="43"/>
      <c r="BS28" s="44"/>
      <c r="BT28" s="44"/>
      <c r="BU28" s="44"/>
      <c r="BV28" s="44"/>
      <c r="BW28" s="44"/>
      <c r="BX28" s="44"/>
      <c r="BY28" s="44"/>
      <c r="BZ28" s="45"/>
      <c r="CA28" s="43"/>
      <c r="CB28" s="44"/>
      <c r="CC28" s="44"/>
      <c r="CD28" s="44"/>
      <c r="CE28" s="44"/>
      <c r="CF28" s="44"/>
      <c r="CG28" s="44"/>
      <c r="CH28" s="44"/>
      <c r="CI28" s="45"/>
      <c r="CJ28" s="43"/>
      <c r="CK28" s="44"/>
      <c r="CL28" s="44"/>
      <c r="CM28" s="44"/>
      <c r="CN28" s="44"/>
      <c r="CO28" s="44"/>
      <c r="CP28" s="44"/>
      <c r="CQ28" s="44"/>
      <c r="CR28" s="45"/>
      <c r="CS28" s="43"/>
      <c r="CT28" s="44"/>
      <c r="CU28" s="44"/>
      <c r="CV28" s="44"/>
      <c r="CW28" s="44"/>
      <c r="CX28" s="44"/>
      <c r="CY28" s="44"/>
      <c r="CZ28" s="44"/>
      <c r="DA28" s="44"/>
    </row>
    <row r="29" spans="1:105" s="3" customFormat="1" ht="27.75" customHeight="1" hidden="1">
      <c r="A29" s="37" t="s">
        <v>121</v>
      </c>
      <c r="B29" s="37"/>
      <c r="C29" s="37"/>
      <c r="D29" s="37"/>
      <c r="E29" s="37"/>
      <c r="F29" s="37"/>
      <c r="G29" s="38" t="s">
        <v>122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108"/>
      <c r="AJ29" s="43" t="s">
        <v>111</v>
      </c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5"/>
      <c r="AZ29" s="43"/>
      <c r="BA29" s="44"/>
      <c r="BB29" s="44"/>
      <c r="BC29" s="44"/>
      <c r="BD29" s="44"/>
      <c r="BE29" s="44"/>
      <c r="BF29" s="44"/>
      <c r="BG29" s="44"/>
      <c r="BH29" s="45"/>
      <c r="BI29" s="43"/>
      <c r="BJ29" s="44"/>
      <c r="BK29" s="44"/>
      <c r="BL29" s="44"/>
      <c r="BM29" s="44"/>
      <c r="BN29" s="44"/>
      <c r="BO29" s="44"/>
      <c r="BP29" s="44"/>
      <c r="BQ29" s="45"/>
      <c r="BR29" s="43"/>
      <c r="BS29" s="44"/>
      <c r="BT29" s="44"/>
      <c r="BU29" s="44"/>
      <c r="BV29" s="44"/>
      <c r="BW29" s="44"/>
      <c r="BX29" s="44"/>
      <c r="BY29" s="44"/>
      <c r="BZ29" s="45"/>
      <c r="CA29" s="43"/>
      <c r="CB29" s="44"/>
      <c r="CC29" s="44"/>
      <c r="CD29" s="44"/>
      <c r="CE29" s="44"/>
      <c r="CF29" s="44"/>
      <c r="CG29" s="44"/>
      <c r="CH29" s="44"/>
      <c r="CI29" s="45"/>
      <c r="CJ29" s="43"/>
      <c r="CK29" s="44"/>
      <c r="CL29" s="44"/>
      <c r="CM29" s="44"/>
      <c r="CN29" s="44"/>
      <c r="CO29" s="44"/>
      <c r="CP29" s="44"/>
      <c r="CQ29" s="44"/>
      <c r="CR29" s="45"/>
      <c r="CS29" s="43"/>
      <c r="CT29" s="44"/>
      <c r="CU29" s="44"/>
      <c r="CV29" s="44"/>
      <c r="CW29" s="44"/>
      <c r="CX29" s="44"/>
      <c r="CY29" s="44"/>
      <c r="CZ29" s="44"/>
      <c r="DA29" s="44"/>
    </row>
    <row r="30" spans="1:105" s="3" customFormat="1" ht="27.75" customHeight="1" hidden="1">
      <c r="A30" s="37" t="s">
        <v>66</v>
      </c>
      <c r="B30" s="37"/>
      <c r="C30" s="37"/>
      <c r="D30" s="37"/>
      <c r="E30" s="37"/>
      <c r="F30" s="37"/>
      <c r="G30" s="38" t="s">
        <v>123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108"/>
      <c r="AJ30" s="43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5"/>
      <c r="AZ30" s="43"/>
      <c r="BA30" s="44"/>
      <c r="BB30" s="44"/>
      <c r="BC30" s="44"/>
      <c r="BD30" s="44"/>
      <c r="BE30" s="44"/>
      <c r="BF30" s="44"/>
      <c r="BG30" s="44"/>
      <c r="BH30" s="45"/>
      <c r="BI30" s="43"/>
      <c r="BJ30" s="44"/>
      <c r="BK30" s="44"/>
      <c r="BL30" s="44"/>
      <c r="BM30" s="44"/>
      <c r="BN30" s="44"/>
      <c r="BO30" s="44"/>
      <c r="BP30" s="44"/>
      <c r="BQ30" s="45"/>
      <c r="BR30" s="43"/>
      <c r="BS30" s="44"/>
      <c r="BT30" s="44"/>
      <c r="BU30" s="44"/>
      <c r="BV30" s="44"/>
      <c r="BW30" s="44"/>
      <c r="BX30" s="44"/>
      <c r="BY30" s="44"/>
      <c r="BZ30" s="45"/>
      <c r="CA30" s="43"/>
      <c r="CB30" s="44"/>
      <c r="CC30" s="44"/>
      <c r="CD30" s="44"/>
      <c r="CE30" s="44"/>
      <c r="CF30" s="44"/>
      <c r="CG30" s="44"/>
      <c r="CH30" s="44"/>
      <c r="CI30" s="45"/>
      <c r="CJ30" s="43"/>
      <c r="CK30" s="44"/>
      <c r="CL30" s="44"/>
      <c r="CM30" s="44"/>
      <c r="CN30" s="44"/>
      <c r="CO30" s="44"/>
      <c r="CP30" s="44"/>
      <c r="CQ30" s="44"/>
      <c r="CR30" s="45"/>
      <c r="CS30" s="43"/>
      <c r="CT30" s="44"/>
      <c r="CU30" s="44"/>
      <c r="CV30" s="44"/>
      <c r="CW30" s="44"/>
      <c r="CX30" s="44"/>
      <c r="CY30" s="44"/>
      <c r="CZ30" s="44"/>
      <c r="DA30" s="44"/>
    </row>
    <row r="31" spans="1:105" s="3" customFormat="1" ht="27.75" customHeight="1" hidden="1">
      <c r="A31" s="37" t="s">
        <v>68</v>
      </c>
      <c r="B31" s="37"/>
      <c r="C31" s="37"/>
      <c r="D31" s="37"/>
      <c r="E31" s="37"/>
      <c r="F31" s="37"/>
      <c r="G31" s="38" t="s">
        <v>125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108"/>
      <c r="AJ31" s="43" t="s">
        <v>124</v>
      </c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5"/>
      <c r="AZ31" s="43"/>
      <c r="BA31" s="44"/>
      <c r="BB31" s="44"/>
      <c r="BC31" s="44"/>
      <c r="BD31" s="44"/>
      <c r="BE31" s="44"/>
      <c r="BF31" s="44"/>
      <c r="BG31" s="44"/>
      <c r="BH31" s="45"/>
      <c r="BI31" s="43"/>
      <c r="BJ31" s="44"/>
      <c r="BK31" s="44"/>
      <c r="BL31" s="44"/>
      <c r="BM31" s="44"/>
      <c r="BN31" s="44"/>
      <c r="BO31" s="44"/>
      <c r="BP31" s="44"/>
      <c r="BQ31" s="45"/>
      <c r="BR31" s="43"/>
      <c r="BS31" s="44"/>
      <c r="BT31" s="44"/>
      <c r="BU31" s="44"/>
      <c r="BV31" s="44"/>
      <c r="BW31" s="44"/>
      <c r="BX31" s="44"/>
      <c r="BY31" s="44"/>
      <c r="BZ31" s="45"/>
      <c r="CA31" s="43"/>
      <c r="CB31" s="44"/>
      <c r="CC31" s="44"/>
      <c r="CD31" s="44"/>
      <c r="CE31" s="44"/>
      <c r="CF31" s="44"/>
      <c r="CG31" s="44"/>
      <c r="CH31" s="44"/>
      <c r="CI31" s="45"/>
      <c r="CJ31" s="43"/>
      <c r="CK31" s="44"/>
      <c r="CL31" s="44"/>
      <c r="CM31" s="44"/>
      <c r="CN31" s="44"/>
      <c r="CO31" s="44"/>
      <c r="CP31" s="44"/>
      <c r="CQ31" s="44"/>
      <c r="CR31" s="45"/>
      <c r="CS31" s="43"/>
      <c r="CT31" s="44"/>
      <c r="CU31" s="44"/>
      <c r="CV31" s="44"/>
      <c r="CW31" s="44"/>
      <c r="CX31" s="44"/>
      <c r="CY31" s="44"/>
      <c r="CZ31" s="44"/>
      <c r="DA31" s="44"/>
    </row>
    <row r="32" spans="1:105" s="3" customFormat="1" ht="15" customHeight="1" hidden="1">
      <c r="A32" s="37" t="s">
        <v>126</v>
      </c>
      <c r="B32" s="37"/>
      <c r="C32" s="37"/>
      <c r="D32" s="37"/>
      <c r="E32" s="37"/>
      <c r="F32" s="37"/>
      <c r="G32" s="38" t="s">
        <v>127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108"/>
      <c r="AJ32" s="43" t="s">
        <v>111</v>
      </c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5"/>
      <c r="AZ32" s="43"/>
      <c r="BA32" s="44"/>
      <c r="BB32" s="44"/>
      <c r="BC32" s="44"/>
      <c r="BD32" s="44"/>
      <c r="BE32" s="44"/>
      <c r="BF32" s="44"/>
      <c r="BG32" s="44"/>
      <c r="BH32" s="45"/>
      <c r="BI32" s="43"/>
      <c r="BJ32" s="44"/>
      <c r="BK32" s="44"/>
      <c r="BL32" s="44"/>
      <c r="BM32" s="44"/>
      <c r="BN32" s="44"/>
      <c r="BO32" s="44"/>
      <c r="BP32" s="44"/>
      <c r="BQ32" s="45"/>
      <c r="BR32" s="43"/>
      <c r="BS32" s="44"/>
      <c r="BT32" s="44"/>
      <c r="BU32" s="44"/>
      <c r="BV32" s="44"/>
      <c r="BW32" s="44"/>
      <c r="BX32" s="44"/>
      <c r="BY32" s="44"/>
      <c r="BZ32" s="45"/>
      <c r="CA32" s="43"/>
      <c r="CB32" s="44"/>
      <c r="CC32" s="44"/>
      <c r="CD32" s="44"/>
      <c r="CE32" s="44"/>
      <c r="CF32" s="44"/>
      <c r="CG32" s="44"/>
      <c r="CH32" s="44"/>
      <c r="CI32" s="45"/>
      <c r="CJ32" s="43"/>
      <c r="CK32" s="44"/>
      <c r="CL32" s="44"/>
      <c r="CM32" s="44"/>
      <c r="CN32" s="44"/>
      <c r="CO32" s="44"/>
      <c r="CP32" s="44"/>
      <c r="CQ32" s="44"/>
      <c r="CR32" s="45"/>
      <c r="CS32" s="43"/>
      <c r="CT32" s="44"/>
      <c r="CU32" s="44"/>
      <c r="CV32" s="44"/>
      <c r="CW32" s="44"/>
      <c r="CX32" s="44"/>
      <c r="CY32" s="44"/>
      <c r="CZ32" s="44"/>
      <c r="DA32" s="44"/>
    </row>
    <row r="33" spans="1:105" s="3" customFormat="1" ht="27.75" customHeight="1" hidden="1">
      <c r="A33" s="37" t="s">
        <v>70</v>
      </c>
      <c r="B33" s="37"/>
      <c r="C33" s="37"/>
      <c r="D33" s="37"/>
      <c r="E33" s="37"/>
      <c r="F33" s="37"/>
      <c r="G33" s="38" t="s">
        <v>128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108"/>
      <c r="AJ33" s="43" t="s">
        <v>141</v>
      </c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5"/>
      <c r="AZ33" s="43"/>
      <c r="BA33" s="44"/>
      <c r="BB33" s="44"/>
      <c r="BC33" s="44"/>
      <c r="BD33" s="44"/>
      <c r="BE33" s="44"/>
      <c r="BF33" s="44"/>
      <c r="BG33" s="44"/>
      <c r="BH33" s="45"/>
      <c r="BI33" s="43"/>
      <c r="BJ33" s="44"/>
      <c r="BK33" s="44"/>
      <c r="BL33" s="44"/>
      <c r="BM33" s="44"/>
      <c r="BN33" s="44"/>
      <c r="BO33" s="44"/>
      <c r="BP33" s="44"/>
      <c r="BQ33" s="45"/>
      <c r="BR33" s="43"/>
      <c r="BS33" s="44"/>
      <c r="BT33" s="44"/>
      <c r="BU33" s="44"/>
      <c r="BV33" s="44"/>
      <c r="BW33" s="44"/>
      <c r="BX33" s="44"/>
      <c r="BY33" s="44"/>
      <c r="BZ33" s="45"/>
      <c r="CA33" s="43"/>
      <c r="CB33" s="44"/>
      <c r="CC33" s="44"/>
      <c r="CD33" s="44"/>
      <c r="CE33" s="44"/>
      <c r="CF33" s="44"/>
      <c r="CG33" s="44"/>
      <c r="CH33" s="44"/>
      <c r="CI33" s="45"/>
      <c r="CJ33" s="43"/>
      <c r="CK33" s="44"/>
      <c r="CL33" s="44"/>
      <c r="CM33" s="44"/>
      <c r="CN33" s="44"/>
      <c r="CO33" s="44"/>
      <c r="CP33" s="44"/>
      <c r="CQ33" s="44"/>
      <c r="CR33" s="45"/>
      <c r="CS33" s="43"/>
      <c r="CT33" s="44"/>
      <c r="CU33" s="44"/>
      <c r="CV33" s="44"/>
      <c r="CW33" s="44"/>
      <c r="CX33" s="44"/>
      <c r="CY33" s="44"/>
      <c r="CZ33" s="44"/>
      <c r="DA33" s="44"/>
    </row>
    <row r="34" spans="1:105" s="3" customFormat="1" ht="27.75" customHeight="1" hidden="1">
      <c r="A34" s="37"/>
      <c r="B34" s="37"/>
      <c r="C34" s="37"/>
      <c r="D34" s="37"/>
      <c r="E34" s="37"/>
      <c r="F34" s="37"/>
      <c r="G34" s="114" t="s">
        <v>129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5"/>
      <c r="AJ34" s="43" t="s">
        <v>141</v>
      </c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5"/>
      <c r="AZ34" s="43"/>
      <c r="BA34" s="44"/>
      <c r="BB34" s="44"/>
      <c r="BC34" s="44"/>
      <c r="BD34" s="44"/>
      <c r="BE34" s="44"/>
      <c r="BF34" s="44"/>
      <c r="BG34" s="44"/>
      <c r="BH34" s="45"/>
      <c r="BI34" s="43"/>
      <c r="BJ34" s="44"/>
      <c r="BK34" s="44"/>
      <c r="BL34" s="44"/>
      <c r="BM34" s="44"/>
      <c r="BN34" s="44"/>
      <c r="BO34" s="44"/>
      <c r="BP34" s="44"/>
      <c r="BQ34" s="45"/>
      <c r="BR34" s="43"/>
      <c r="BS34" s="44"/>
      <c r="BT34" s="44"/>
      <c r="BU34" s="44"/>
      <c r="BV34" s="44"/>
      <c r="BW34" s="44"/>
      <c r="BX34" s="44"/>
      <c r="BY34" s="44"/>
      <c r="BZ34" s="45"/>
      <c r="CA34" s="43"/>
      <c r="CB34" s="44"/>
      <c r="CC34" s="44"/>
      <c r="CD34" s="44"/>
      <c r="CE34" s="44"/>
      <c r="CF34" s="44"/>
      <c r="CG34" s="44"/>
      <c r="CH34" s="44"/>
      <c r="CI34" s="45"/>
      <c r="CJ34" s="43"/>
      <c r="CK34" s="44"/>
      <c r="CL34" s="44"/>
      <c r="CM34" s="44"/>
      <c r="CN34" s="44"/>
      <c r="CO34" s="44"/>
      <c r="CP34" s="44"/>
      <c r="CQ34" s="44"/>
      <c r="CR34" s="45"/>
      <c r="CS34" s="43"/>
      <c r="CT34" s="44"/>
      <c r="CU34" s="44"/>
      <c r="CV34" s="44"/>
      <c r="CW34" s="44"/>
      <c r="CX34" s="44"/>
      <c r="CY34" s="44"/>
      <c r="CZ34" s="44"/>
      <c r="DA34" s="44"/>
    </row>
    <row r="35" spans="1:105" s="3" customFormat="1" ht="27.75" customHeight="1" hidden="1">
      <c r="A35" s="37"/>
      <c r="B35" s="37"/>
      <c r="C35" s="37"/>
      <c r="D35" s="37"/>
      <c r="E35" s="37"/>
      <c r="F35" s="37"/>
      <c r="G35" s="114" t="s">
        <v>130</v>
      </c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5"/>
      <c r="AJ35" s="43" t="s">
        <v>141</v>
      </c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5"/>
      <c r="AZ35" s="43"/>
      <c r="BA35" s="44"/>
      <c r="BB35" s="44"/>
      <c r="BC35" s="44"/>
      <c r="BD35" s="44"/>
      <c r="BE35" s="44"/>
      <c r="BF35" s="44"/>
      <c r="BG35" s="44"/>
      <c r="BH35" s="45"/>
      <c r="BI35" s="43"/>
      <c r="BJ35" s="44"/>
      <c r="BK35" s="44"/>
      <c r="BL35" s="44"/>
      <c r="BM35" s="44"/>
      <c r="BN35" s="44"/>
      <c r="BO35" s="44"/>
      <c r="BP35" s="44"/>
      <c r="BQ35" s="45"/>
      <c r="BR35" s="43"/>
      <c r="BS35" s="44"/>
      <c r="BT35" s="44"/>
      <c r="BU35" s="44"/>
      <c r="BV35" s="44"/>
      <c r="BW35" s="44"/>
      <c r="BX35" s="44"/>
      <c r="BY35" s="44"/>
      <c r="BZ35" s="45"/>
      <c r="CA35" s="43"/>
      <c r="CB35" s="44"/>
      <c r="CC35" s="44"/>
      <c r="CD35" s="44"/>
      <c r="CE35" s="44"/>
      <c r="CF35" s="44"/>
      <c r="CG35" s="44"/>
      <c r="CH35" s="44"/>
      <c r="CI35" s="45"/>
      <c r="CJ35" s="43"/>
      <c r="CK35" s="44"/>
      <c r="CL35" s="44"/>
      <c r="CM35" s="44"/>
      <c r="CN35" s="44"/>
      <c r="CO35" s="44"/>
      <c r="CP35" s="44"/>
      <c r="CQ35" s="44"/>
      <c r="CR35" s="45"/>
      <c r="CS35" s="43"/>
      <c r="CT35" s="44"/>
      <c r="CU35" s="44"/>
      <c r="CV35" s="44"/>
      <c r="CW35" s="44"/>
      <c r="CX35" s="44"/>
      <c r="CY35" s="44"/>
      <c r="CZ35" s="44"/>
      <c r="DA35" s="44"/>
    </row>
    <row r="36" ht="3" customHeight="1"/>
    <row r="37" s="9" customFormat="1" ht="11.25">
      <c r="A37" s="10" t="s">
        <v>131</v>
      </c>
    </row>
    <row r="38" s="9" customFormat="1" ht="11.25">
      <c r="A38" s="10" t="s">
        <v>132</v>
      </c>
    </row>
    <row r="39" s="9" customFormat="1" ht="11.25">
      <c r="A39" s="10" t="s">
        <v>133</v>
      </c>
    </row>
    <row r="40" s="9" customFormat="1" ht="11.25">
      <c r="A40" s="10" t="s">
        <v>134</v>
      </c>
    </row>
    <row r="42" spans="6:113" s="11" customFormat="1" ht="45" customHeight="1">
      <c r="F42" s="11" t="s">
        <v>135</v>
      </c>
      <c r="V42" s="101" t="s">
        <v>136</v>
      </c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</row>
    <row r="43" spans="22:113" ht="60" customHeight="1">
      <c r="V43" s="101" t="s">
        <v>137</v>
      </c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</row>
    <row r="44" ht="3" customHeight="1"/>
  </sheetData>
  <sheetProtection/>
  <mergeCells count="297">
    <mergeCell ref="CS35:DA35"/>
    <mergeCell ref="BI35:BQ35"/>
    <mergeCell ref="BR35:BZ35"/>
    <mergeCell ref="CA35:CI35"/>
    <mergeCell ref="CJ35:CR35"/>
    <mergeCell ref="A35:F35"/>
    <mergeCell ref="G35:AI35"/>
    <mergeCell ref="AJ35:AY35"/>
    <mergeCell ref="AZ35:BH35"/>
    <mergeCell ref="CS33:DA33"/>
    <mergeCell ref="A34:F34"/>
    <mergeCell ref="G34:AI34"/>
    <mergeCell ref="AJ34:AY34"/>
    <mergeCell ref="AZ34:BH34"/>
    <mergeCell ref="BI34:BQ34"/>
    <mergeCell ref="BR34:BZ34"/>
    <mergeCell ref="CA34:CI34"/>
    <mergeCell ref="CJ34:CR34"/>
    <mergeCell ref="CS34:DA34"/>
    <mergeCell ref="BI33:BQ33"/>
    <mergeCell ref="BR33:BZ33"/>
    <mergeCell ref="CA33:CI33"/>
    <mergeCell ref="CJ33:CR33"/>
    <mergeCell ref="A33:F33"/>
    <mergeCell ref="G33:AI33"/>
    <mergeCell ref="AJ33:AY33"/>
    <mergeCell ref="AZ33:BH33"/>
    <mergeCell ref="CS31:DA31"/>
    <mergeCell ref="A32:F32"/>
    <mergeCell ref="G32:AI32"/>
    <mergeCell ref="AJ32:AY32"/>
    <mergeCell ref="AZ32:BH32"/>
    <mergeCell ref="BI32:BQ32"/>
    <mergeCell ref="BR32:BZ32"/>
    <mergeCell ref="CA32:CI32"/>
    <mergeCell ref="CJ32:CR32"/>
    <mergeCell ref="CS32:DA32"/>
    <mergeCell ref="BI31:BQ31"/>
    <mergeCell ref="BR31:BZ31"/>
    <mergeCell ref="CA31:CI31"/>
    <mergeCell ref="CJ31:CR31"/>
    <mergeCell ref="A31:F31"/>
    <mergeCell ref="G31:AI31"/>
    <mergeCell ref="AJ31:AY31"/>
    <mergeCell ref="AZ31:BH31"/>
    <mergeCell ref="CS29:DA29"/>
    <mergeCell ref="A30:F30"/>
    <mergeCell ref="G30:AI30"/>
    <mergeCell ref="AJ30:AY30"/>
    <mergeCell ref="AZ30:BH30"/>
    <mergeCell ref="BI30:BQ30"/>
    <mergeCell ref="BR30:BZ30"/>
    <mergeCell ref="CA30:CI30"/>
    <mergeCell ref="CJ30:CR30"/>
    <mergeCell ref="CS30:DA30"/>
    <mergeCell ref="BI29:BQ29"/>
    <mergeCell ref="BR29:BZ29"/>
    <mergeCell ref="CA29:CI29"/>
    <mergeCell ref="CJ29:CR29"/>
    <mergeCell ref="A29:F29"/>
    <mergeCell ref="G29:AI29"/>
    <mergeCell ref="AJ29:AY29"/>
    <mergeCell ref="AZ29:BH29"/>
    <mergeCell ref="CS27:DA27"/>
    <mergeCell ref="A28:F28"/>
    <mergeCell ref="G28:AI28"/>
    <mergeCell ref="AJ28:AY28"/>
    <mergeCell ref="AZ28:BH28"/>
    <mergeCell ref="BI28:BQ28"/>
    <mergeCell ref="BR28:BZ28"/>
    <mergeCell ref="CA28:CI28"/>
    <mergeCell ref="CJ28:CR28"/>
    <mergeCell ref="CS28:DA28"/>
    <mergeCell ref="BI27:BQ27"/>
    <mergeCell ref="BR27:BZ27"/>
    <mergeCell ref="CA27:CI27"/>
    <mergeCell ref="CJ27:CR27"/>
    <mergeCell ref="A27:F27"/>
    <mergeCell ref="G27:AI27"/>
    <mergeCell ref="AJ27:AY27"/>
    <mergeCell ref="AZ27:BH27"/>
    <mergeCell ref="CS25:DA25"/>
    <mergeCell ref="A26:F26"/>
    <mergeCell ref="G26:AI26"/>
    <mergeCell ref="AJ26:AY26"/>
    <mergeCell ref="AZ26:BH26"/>
    <mergeCell ref="BI26:BQ26"/>
    <mergeCell ref="BR26:BZ26"/>
    <mergeCell ref="CA26:CI26"/>
    <mergeCell ref="CJ26:CR26"/>
    <mergeCell ref="CS26:DA26"/>
    <mergeCell ref="BI25:BQ25"/>
    <mergeCell ref="BR25:BZ25"/>
    <mergeCell ref="CA25:CI25"/>
    <mergeCell ref="CJ25:CR25"/>
    <mergeCell ref="A25:F25"/>
    <mergeCell ref="G25:AI25"/>
    <mergeCell ref="AJ25:AY25"/>
    <mergeCell ref="AZ25:BH25"/>
    <mergeCell ref="CS23:DA23"/>
    <mergeCell ref="A24:F24"/>
    <mergeCell ref="G24:AI24"/>
    <mergeCell ref="AJ24:AY24"/>
    <mergeCell ref="AZ24:BH24"/>
    <mergeCell ref="BI24:BQ24"/>
    <mergeCell ref="BR24:BZ24"/>
    <mergeCell ref="CA24:CI24"/>
    <mergeCell ref="CJ24:CR24"/>
    <mergeCell ref="CS24:DA24"/>
    <mergeCell ref="BI23:BQ23"/>
    <mergeCell ref="BR23:BZ23"/>
    <mergeCell ref="CA23:CI23"/>
    <mergeCell ref="CJ23:CR23"/>
    <mergeCell ref="A23:F23"/>
    <mergeCell ref="G23:AI23"/>
    <mergeCell ref="AJ23:AY23"/>
    <mergeCell ref="AZ23:BH23"/>
    <mergeCell ref="CS21:DA21"/>
    <mergeCell ref="A22:F22"/>
    <mergeCell ref="G22:AI22"/>
    <mergeCell ref="AJ22:AY22"/>
    <mergeCell ref="AZ22:BH22"/>
    <mergeCell ref="BI22:BQ22"/>
    <mergeCell ref="BR22:BZ22"/>
    <mergeCell ref="CA22:CI22"/>
    <mergeCell ref="CJ22:CR22"/>
    <mergeCell ref="CS22:DA22"/>
    <mergeCell ref="BI21:BQ21"/>
    <mergeCell ref="BR21:BZ21"/>
    <mergeCell ref="CA21:CI21"/>
    <mergeCell ref="CJ21:CR21"/>
    <mergeCell ref="A21:F21"/>
    <mergeCell ref="G21:AI21"/>
    <mergeCell ref="AJ21:AY21"/>
    <mergeCell ref="AZ21:BH21"/>
    <mergeCell ref="CS19:DA19"/>
    <mergeCell ref="A20:F20"/>
    <mergeCell ref="G20:AI20"/>
    <mergeCell ref="AJ20:AY20"/>
    <mergeCell ref="AZ20:BH20"/>
    <mergeCell ref="BI20:BQ20"/>
    <mergeCell ref="BR20:BZ20"/>
    <mergeCell ref="CA20:CI20"/>
    <mergeCell ref="CJ20:CR20"/>
    <mergeCell ref="CS20:DA20"/>
    <mergeCell ref="BI19:BQ19"/>
    <mergeCell ref="BR19:BZ19"/>
    <mergeCell ref="CA19:CI19"/>
    <mergeCell ref="CJ19:CR19"/>
    <mergeCell ref="A19:F19"/>
    <mergeCell ref="G19:AI19"/>
    <mergeCell ref="AJ19:AY19"/>
    <mergeCell ref="AZ19:BH19"/>
    <mergeCell ref="CS17:DA17"/>
    <mergeCell ref="A18:F18"/>
    <mergeCell ref="G18:AI18"/>
    <mergeCell ref="AJ18:AY18"/>
    <mergeCell ref="AZ18:BH18"/>
    <mergeCell ref="BI18:BQ18"/>
    <mergeCell ref="BR18:BZ18"/>
    <mergeCell ref="CA18:CI18"/>
    <mergeCell ref="CJ18:CR18"/>
    <mergeCell ref="CS18:DA18"/>
    <mergeCell ref="BI17:BQ17"/>
    <mergeCell ref="BR17:BZ17"/>
    <mergeCell ref="CA17:CI17"/>
    <mergeCell ref="CJ17:CR17"/>
    <mergeCell ref="A17:F17"/>
    <mergeCell ref="G17:AI17"/>
    <mergeCell ref="AJ17:AY17"/>
    <mergeCell ref="AZ17:BH17"/>
    <mergeCell ref="CS15:DA15"/>
    <mergeCell ref="A16:F16"/>
    <mergeCell ref="G16:AI16"/>
    <mergeCell ref="AJ16:AY16"/>
    <mergeCell ref="AZ16:BH16"/>
    <mergeCell ref="BI16:BQ16"/>
    <mergeCell ref="BR16:BZ16"/>
    <mergeCell ref="CA16:CI16"/>
    <mergeCell ref="CJ16:CR16"/>
    <mergeCell ref="CS16:DA16"/>
    <mergeCell ref="BI15:BQ15"/>
    <mergeCell ref="BR15:BZ15"/>
    <mergeCell ref="CA15:CI15"/>
    <mergeCell ref="CJ15:CR15"/>
    <mergeCell ref="A15:F15"/>
    <mergeCell ref="G15:AI15"/>
    <mergeCell ref="AJ15:AY15"/>
    <mergeCell ref="AZ15:BH15"/>
    <mergeCell ref="CS13:DA13"/>
    <mergeCell ref="A14:F14"/>
    <mergeCell ref="G14:AI14"/>
    <mergeCell ref="AJ14:AY14"/>
    <mergeCell ref="AZ14:BH14"/>
    <mergeCell ref="BI14:BQ14"/>
    <mergeCell ref="BR14:BZ14"/>
    <mergeCell ref="CA14:CI14"/>
    <mergeCell ref="CJ14:CR14"/>
    <mergeCell ref="CS14:DA14"/>
    <mergeCell ref="BI13:BQ13"/>
    <mergeCell ref="BR13:BZ13"/>
    <mergeCell ref="CA13:CI13"/>
    <mergeCell ref="CJ13:CR13"/>
    <mergeCell ref="A13:F13"/>
    <mergeCell ref="G13:AI13"/>
    <mergeCell ref="AJ13:AY13"/>
    <mergeCell ref="AZ13:BH13"/>
    <mergeCell ref="CS11:DA11"/>
    <mergeCell ref="A12:F12"/>
    <mergeCell ref="G12:AI12"/>
    <mergeCell ref="AJ12:AY12"/>
    <mergeCell ref="AZ12:BH12"/>
    <mergeCell ref="BI12:BQ12"/>
    <mergeCell ref="BR12:BZ12"/>
    <mergeCell ref="CA12:CI12"/>
    <mergeCell ref="CJ12:CR12"/>
    <mergeCell ref="CS12:DA12"/>
    <mergeCell ref="BI11:BQ11"/>
    <mergeCell ref="BR11:BZ11"/>
    <mergeCell ref="CA11:CI11"/>
    <mergeCell ref="CJ11:CR11"/>
    <mergeCell ref="A11:F11"/>
    <mergeCell ref="G11:AI11"/>
    <mergeCell ref="AJ11:AY11"/>
    <mergeCell ref="AZ11:BH11"/>
    <mergeCell ref="CS9:DA9"/>
    <mergeCell ref="A10:F10"/>
    <mergeCell ref="G10:AI10"/>
    <mergeCell ref="AJ10:AY10"/>
    <mergeCell ref="AZ10:BH10"/>
    <mergeCell ref="BI10:BQ10"/>
    <mergeCell ref="BR10:BZ10"/>
    <mergeCell ref="CA10:CI10"/>
    <mergeCell ref="CJ10:CR10"/>
    <mergeCell ref="CS10:DA10"/>
    <mergeCell ref="BI9:BQ9"/>
    <mergeCell ref="BR9:BZ9"/>
    <mergeCell ref="CA9:CI9"/>
    <mergeCell ref="CJ9:CR9"/>
    <mergeCell ref="A9:F9"/>
    <mergeCell ref="G9:AI9"/>
    <mergeCell ref="AJ9:AY9"/>
    <mergeCell ref="AZ9:BH9"/>
    <mergeCell ref="CS7:DA7"/>
    <mergeCell ref="A8:F8"/>
    <mergeCell ref="G8:AI8"/>
    <mergeCell ref="AJ8:AY8"/>
    <mergeCell ref="AZ8:BH8"/>
    <mergeCell ref="BI8:BQ8"/>
    <mergeCell ref="BR8:BZ8"/>
    <mergeCell ref="CA8:CI8"/>
    <mergeCell ref="CJ8:CR8"/>
    <mergeCell ref="CS8:DA8"/>
    <mergeCell ref="BI7:BQ7"/>
    <mergeCell ref="BR7:BZ7"/>
    <mergeCell ref="CA7:CI7"/>
    <mergeCell ref="CJ7:CR7"/>
    <mergeCell ref="A7:F7"/>
    <mergeCell ref="G7:AI7"/>
    <mergeCell ref="AJ7:AY7"/>
    <mergeCell ref="AZ7:BH7"/>
    <mergeCell ref="CS5:DA5"/>
    <mergeCell ref="A6:F6"/>
    <mergeCell ref="G6:AI6"/>
    <mergeCell ref="AJ6:AY6"/>
    <mergeCell ref="AZ6:BH6"/>
    <mergeCell ref="BI6:BQ6"/>
    <mergeCell ref="CJ6:CR6"/>
    <mergeCell ref="CS6:DA6"/>
    <mergeCell ref="BI5:BQ5"/>
    <mergeCell ref="BR5:BZ5"/>
    <mergeCell ref="CA5:CI5"/>
    <mergeCell ref="CJ5:CR5"/>
    <mergeCell ref="A5:F5"/>
    <mergeCell ref="G5:AI5"/>
    <mergeCell ref="AJ5:AY5"/>
    <mergeCell ref="AZ5:BH5"/>
    <mergeCell ref="BR6:BZ6"/>
    <mergeCell ref="CA6:CI6"/>
    <mergeCell ref="AZ4:BH4"/>
    <mergeCell ref="BI4:BQ4"/>
    <mergeCell ref="B1:CZ1"/>
    <mergeCell ref="AZ3:BQ3"/>
    <mergeCell ref="BR3:CI3"/>
    <mergeCell ref="BR4:BZ4"/>
    <mergeCell ref="CA4:CI4"/>
    <mergeCell ref="CJ3:DA3"/>
    <mergeCell ref="DB3:DC3"/>
    <mergeCell ref="DD3:DE3"/>
    <mergeCell ref="DF3:DG3"/>
    <mergeCell ref="DH3:DI3"/>
    <mergeCell ref="V42:DI42"/>
    <mergeCell ref="V43:DI43"/>
    <mergeCell ref="CJ4:CR4"/>
    <mergeCell ref="CS4:DA4"/>
    <mergeCell ref="A3:AI4"/>
    <mergeCell ref="AJ3:AY4"/>
  </mergeCells>
  <printOptions/>
  <pageMargins left="0.7874015748031497" right="0.5118110236220472" top="0.89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DD8:DI8 DB8 DE7:DI7 DF9:DI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lebedevue</cp:lastModifiedBy>
  <cp:lastPrinted>2021-04-27T07:20:28Z</cp:lastPrinted>
  <dcterms:created xsi:type="dcterms:W3CDTF">2011-01-11T10:25:48Z</dcterms:created>
  <dcterms:modified xsi:type="dcterms:W3CDTF">2021-04-27T07:49:39Z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